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Por Grupo" sheetId="1" r:id="rId1"/>
    <sheet name="Por Ação" sheetId="2" r:id="rId2"/>
    <sheet name="Por Ação_grupo" sheetId="3" r:id="rId3"/>
    <sheet name="Por Fonte" sheetId="4" r:id="rId4"/>
  </sheets>
  <definedNames>
    <definedName name="_xlnm.Print_Area" localSheetId="1">'Por Ação'!$A$1:$K$18</definedName>
    <definedName name="_xlnm.Print_Area" localSheetId="2">'Por Ação_grupo'!$A$1:$L$29</definedName>
  </definedNames>
  <calcPr fullCalcOnLoad="1"/>
</workbook>
</file>

<file path=xl/sharedStrings.xml><?xml version="1.0" encoding="utf-8"?>
<sst xmlns="http://schemas.openxmlformats.org/spreadsheetml/2006/main" count="134" uniqueCount="48">
  <si>
    <t>Ação</t>
  </si>
  <si>
    <t>09HB - Contribuição da União, de suas Autarquias e Fundações para o Custeio do Regime de Previdência dos Servidores Públicos Federais</t>
  </si>
  <si>
    <t>0181 - Pagamento de Aposentadorias e Pensões - Servidores Civis</t>
  </si>
  <si>
    <t>4572 - Capacitação de Servidores Públicos Federais em Processo de Qualificação e Requalificação</t>
  </si>
  <si>
    <t>Dotação Inicial(A)</t>
  </si>
  <si>
    <t>Dotação Atual(B)</t>
  </si>
  <si>
    <t>Liquidado(D)</t>
  </si>
  <si>
    <t>Pago(E)</t>
  </si>
  <si>
    <t>% Empenhado(G=C/D)</t>
  </si>
  <si>
    <t>Ajuste dotação                  ( F=B-A)</t>
  </si>
  <si>
    <t>% liquidado (H=D/C)</t>
  </si>
  <si>
    <t>% Pago(I=E/D)</t>
  </si>
  <si>
    <t>TOTAL</t>
  </si>
  <si>
    <r>
      <t>Empenhado(</t>
    </r>
    <r>
      <rPr>
        <b/>
        <sz val="10"/>
        <color indexed="41"/>
        <rFont val="Times New Roman"/>
        <family val="1"/>
      </rPr>
      <t>.</t>
    </r>
    <r>
      <rPr>
        <b/>
        <sz val="10"/>
        <color indexed="8"/>
        <rFont val="Times New Roman"/>
        <family val="1"/>
      </rPr>
      <t>C)</t>
    </r>
  </si>
  <si>
    <t>Saldo(J=B-A)</t>
  </si>
  <si>
    <t>UNIVERSIDADE FEDERAL DE ALAGOAS</t>
  </si>
  <si>
    <t xml:space="preserve">PRÓ-REITORIA DE GESTÃO INSTITUCIONAL </t>
  </si>
  <si>
    <t>Coordenadoria de Programação Orçamentária</t>
  </si>
  <si>
    <t>1 - Pessoal e Encargos Sociais</t>
  </si>
  <si>
    <t>3 - Outras Despesas Correntes</t>
  </si>
  <si>
    <t>4 - Investimentos</t>
  </si>
  <si>
    <t>Grupo de Despesa</t>
  </si>
  <si>
    <t>100 - Recursos Ordinários</t>
  </si>
  <si>
    <t>250 - Recursos Próprios Não-Financeiros</t>
  </si>
  <si>
    <t>20GK - Fomento às Ações de Graduação, Pós-Graduação, Ensino, Pesquisa e Extensão</t>
  </si>
  <si>
    <t>20TP - Pagamento de Pessoal Ativo da União</t>
  </si>
  <si>
    <t>4002 - Assistência ao Estudante de Ensino Superior</t>
  </si>
  <si>
    <t xml:space="preserve">Fonte </t>
  </si>
  <si>
    <t>20RK - Funcionamento de Instituições Federais de Ensino Superior</t>
  </si>
  <si>
    <t>2004 - Assistência Médica e Odontológica aos Servidores Civis, Empregados, Militares e seus Dependentes</t>
  </si>
  <si>
    <t>8282 - Reestruturação e Expansão de Instituições Federais de Ensino Superior</t>
  </si>
  <si>
    <t>20RL - Funcionamento de Instituições Federais de Educação Profissional e Tecnológica</t>
  </si>
  <si>
    <t>2994 - Assistência ao Estudante da Educação Profissional e Tecnológica</t>
  </si>
  <si>
    <t>Fonte: Tesouro Gerencial</t>
  </si>
  <si>
    <t>% Empenhado(G=C/B)</t>
  </si>
  <si>
    <t>0005 - Sentenças judiciais transitadas em julgado (precatórios)</t>
  </si>
  <si>
    <t>Valores em R$ 1,00</t>
  </si>
  <si>
    <t>0005 - Sentença Judicial Transitada em Julgado (Precatórios)</t>
  </si>
  <si>
    <t>156 - Contribuição para o Plano de Seguridade Social do Servidor</t>
  </si>
  <si>
    <t>00OQ - Contribuições a Organismos Internacionais sem Exigência de Programação Específica</t>
  </si>
  <si>
    <t>00PW - Contribuições a Entidades Nacionais sem Exigência de Programação Específica</t>
  </si>
  <si>
    <t>188 - Remuneração das Disponibilidades do Tesouro Nacional</t>
  </si>
  <si>
    <t>Saldo(J=B-C)</t>
  </si>
  <si>
    <t>212B - Benefícios Obrigatórios aos Servidores Civis, Empregados e Militares</t>
  </si>
  <si>
    <t>169 - Contribuição Patronal para o Plano de Seguridade Social do Servidor</t>
  </si>
  <si>
    <t>108 - Fundo Social  (Participação Destinada à Educação Pública e Saúde)</t>
  </si>
  <si>
    <t>EXECUÇÃO ORÇAMENTÁRIA EXERCÍCIO - 2019</t>
  </si>
  <si>
    <t>300 - Recursos Ordinários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</si>
</sst>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  <numFmt numFmtId="165" formatCode="0.000%"/>
    <numFmt numFmtId="166" formatCode="#,##0.00;\(#,##0.00\)"/>
    <numFmt numFmtId="167" formatCode="#,##0.0"/>
  </numFmts>
  <fonts count="4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41"/>
      <name val="Times New Roman"/>
      <family val="1"/>
    </font>
    <font>
      <sz val="11"/>
      <color indexed="8"/>
      <name val="Calibri"/>
      <family val="2"/>
    </font>
    <font>
      <sz val="11"/>
      <color indexed="4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41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49" fontId="5" fillId="34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/>
    </xf>
    <xf numFmtId="49" fontId="5" fillId="35" borderId="11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 wrapText="1"/>
    </xf>
    <xf numFmtId="3" fontId="6" fillId="35" borderId="10" xfId="0" applyNumberFormat="1" applyFont="1" applyFill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right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right" vertical="center"/>
    </xf>
    <xf numFmtId="10" fontId="4" fillId="33" borderId="10" xfId="51" applyNumberFormat="1" applyFont="1" applyFill="1" applyBorder="1" applyAlignment="1">
      <alignment horizontal="right" vertical="center"/>
    </xf>
    <xf numFmtId="10" fontId="6" fillId="35" borderId="10" xfId="51" applyNumberFormat="1" applyFont="1" applyFill="1" applyBorder="1" applyAlignment="1">
      <alignment horizontal="right" vertical="center"/>
    </xf>
    <xf numFmtId="49" fontId="5" fillId="3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3" fontId="4" fillId="35" borderId="10" xfId="0" applyNumberFormat="1" applyFont="1" applyFill="1" applyBorder="1" applyAlignment="1">
      <alignment horizontal="right" vertical="center"/>
    </xf>
    <xf numFmtId="10" fontId="4" fillId="35" borderId="10" xfId="51" applyNumberFormat="1" applyFont="1" applyFill="1" applyBorder="1" applyAlignment="1">
      <alignment horizontal="right" vertical="center"/>
    </xf>
    <xf numFmtId="49" fontId="3" fillId="33" borderId="11" xfId="0" applyNumberFormat="1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center" vertical="center"/>
    </xf>
    <xf numFmtId="9" fontId="0" fillId="0" borderId="0" xfId="51" applyFont="1" applyAlignment="1">
      <alignment/>
    </xf>
    <xf numFmtId="49" fontId="3" fillId="33" borderId="12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left"/>
    </xf>
    <xf numFmtId="166" fontId="47" fillId="36" borderId="10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49" fontId="3" fillId="35" borderId="14" xfId="0" applyNumberFormat="1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right" vertical="center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3" fontId="3" fillId="33" borderId="14" xfId="0" applyNumberFormat="1" applyFont="1" applyFill="1" applyBorder="1" applyAlignment="1">
      <alignment horizontal="right" vertical="center"/>
    </xf>
    <xf numFmtId="3" fontId="3" fillId="33" borderId="15" xfId="0" applyNumberFormat="1" applyFont="1" applyFill="1" applyBorder="1" applyAlignment="1">
      <alignment horizontal="right" vertical="center"/>
    </xf>
    <xf numFmtId="49" fontId="5" fillId="34" borderId="12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7EFD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BD19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1E0B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1152525</xdr:colOff>
      <xdr:row>2</xdr:row>
      <xdr:rowOff>200025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161925</xdr:colOff>
      <xdr:row>0</xdr:row>
      <xdr:rowOff>0</xdr:rowOff>
    </xdr:from>
    <xdr:to>
      <xdr:col>10</xdr:col>
      <xdr:colOff>704850</xdr:colOff>
      <xdr:row>2</xdr:row>
      <xdr:rowOff>200025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0"/>
          <a:ext cx="11525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1152525</xdr:colOff>
      <xdr:row>2</xdr:row>
      <xdr:rowOff>200025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161925</xdr:colOff>
      <xdr:row>0</xdr:row>
      <xdr:rowOff>0</xdr:rowOff>
    </xdr:from>
    <xdr:to>
      <xdr:col>10</xdr:col>
      <xdr:colOff>704850</xdr:colOff>
      <xdr:row>2</xdr:row>
      <xdr:rowOff>200025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96650" y="0"/>
          <a:ext cx="11525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1152525</xdr:colOff>
      <xdr:row>2</xdr:row>
      <xdr:rowOff>200025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161925</xdr:colOff>
      <xdr:row>0</xdr:row>
      <xdr:rowOff>0</xdr:rowOff>
    </xdr:from>
    <xdr:to>
      <xdr:col>11</xdr:col>
      <xdr:colOff>704850</xdr:colOff>
      <xdr:row>2</xdr:row>
      <xdr:rowOff>200025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01700" y="0"/>
          <a:ext cx="11525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1152525</xdr:colOff>
      <xdr:row>2</xdr:row>
      <xdr:rowOff>200025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161925</xdr:colOff>
      <xdr:row>0</xdr:row>
      <xdr:rowOff>0</xdr:rowOff>
    </xdr:from>
    <xdr:to>
      <xdr:col>10</xdr:col>
      <xdr:colOff>704850</xdr:colOff>
      <xdr:row>2</xdr:row>
      <xdr:rowOff>200025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11525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zoomScalePageLayoutView="0" workbookViewId="0" topLeftCell="A1">
      <selection activeCell="A15" sqref="A15"/>
    </sheetView>
  </sheetViews>
  <sheetFormatPr defaultColWidth="9.140625" defaultRowHeight="12.75"/>
  <cols>
    <col min="1" max="1" width="52.57421875" style="0" bestFit="1" customWidth="1"/>
    <col min="2" max="3" width="10.8515625" style="0" bestFit="1" customWidth="1"/>
    <col min="4" max="4" width="12.57421875" style="0" bestFit="1" customWidth="1"/>
    <col min="5" max="6" width="11.7109375" style="0" bestFit="1" customWidth="1"/>
    <col min="7" max="7" width="12.28125" style="0" customWidth="1"/>
    <col min="8" max="8" width="10.8515625" style="0" bestFit="1" customWidth="1"/>
    <col min="9" max="9" width="9.57421875" style="0" customWidth="1"/>
    <col min="11" max="11" width="10.7109375" style="0" customWidth="1"/>
  </cols>
  <sheetData>
    <row r="1" spans="1:12" ht="12.75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1"/>
    </row>
    <row r="2" spans="1:12" ht="12.75">
      <c r="A2" s="25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1"/>
    </row>
    <row r="3" spans="1:12" ht="23.25" customHeight="1">
      <c r="A3" s="26" t="s">
        <v>17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3"/>
    </row>
    <row r="4" spans="1:12" ht="23.25" customHeight="1">
      <c r="A4" s="27" t="s">
        <v>46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3"/>
    </row>
    <row r="5" spans="10:11" ht="13.5" thickBot="1">
      <c r="J5" s="28" t="s">
        <v>36</v>
      </c>
      <c r="K5" s="28"/>
    </row>
    <row r="6" spans="1:11" ht="39" thickBot="1">
      <c r="A6" s="5" t="s">
        <v>21</v>
      </c>
      <c r="B6" s="11" t="s">
        <v>4</v>
      </c>
      <c r="C6" s="11" t="s">
        <v>5</v>
      </c>
      <c r="D6" s="11" t="s">
        <v>13</v>
      </c>
      <c r="E6" s="5" t="s">
        <v>6</v>
      </c>
      <c r="F6" s="5" t="s">
        <v>7</v>
      </c>
      <c r="G6" s="11" t="s">
        <v>42</v>
      </c>
      <c r="H6" s="11" t="s">
        <v>9</v>
      </c>
      <c r="I6" s="11" t="s">
        <v>34</v>
      </c>
      <c r="J6" s="11" t="s">
        <v>10</v>
      </c>
      <c r="K6" s="11" t="s">
        <v>11</v>
      </c>
    </row>
    <row r="7" spans="1:11" ht="30" customHeight="1" thickBot="1">
      <c r="A7" s="6" t="s">
        <v>18</v>
      </c>
      <c r="B7" s="10">
        <v>708509787</v>
      </c>
      <c r="C7" s="10">
        <v>741092103</v>
      </c>
      <c r="D7" s="10">
        <v>712620236.07</v>
      </c>
      <c r="E7" s="10">
        <v>712414845.25</v>
      </c>
      <c r="F7" s="10">
        <v>661485604.33</v>
      </c>
      <c r="G7" s="10">
        <f>C7-D7</f>
        <v>28471866.929999948</v>
      </c>
      <c r="H7" s="12">
        <f>C7-B7</f>
        <v>32582316</v>
      </c>
      <c r="I7" s="13">
        <f aca="true" t="shared" si="0" ref="I7:K10">D7/C7</f>
        <v>0.9615812031800858</v>
      </c>
      <c r="J7" s="13">
        <f t="shared" si="0"/>
        <v>0.9997117808201283</v>
      </c>
      <c r="K7" s="13">
        <f>F7/E7</f>
        <v>0.9285118196798272</v>
      </c>
    </row>
    <row r="8" spans="1:11" ht="30" customHeight="1" thickBot="1">
      <c r="A8" s="6" t="s">
        <v>19</v>
      </c>
      <c r="B8" s="10">
        <v>123297386</v>
      </c>
      <c r="C8" s="10">
        <v>127159113</v>
      </c>
      <c r="D8" s="10">
        <v>126118111.81</v>
      </c>
      <c r="E8" s="10">
        <v>116187742.95999989</v>
      </c>
      <c r="F8" s="10">
        <v>111847716.2399998</v>
      </c>
      <c r="G8" s="10">
        <f>C8-D8</f>
        <v>1041001.1899999976</v>
      </c>
      <c r="H8" s="12">
        <f>C8-B8</f>
        <v>3861727</v>
      </c>
      <c r="I8" s="13">
        <f t="shared" si="0"/>
        <v>0.9918133968896119</v>
      </c>
      <c r="J8" s="13">
        <f t="shared" si="0"/>
        <v>0.9212613580437958</v>
      </c>
      <c r="K8" s="13">
        <f t="shared" si="0"/>
        <v>0.9626464323220889</v>
      </c>
    </row>
    <row r="9" spans="1:11" ht="30" customHeight="1" thickBot="1">
      <c r="A9" s="8" t="s">
        <v>20</v>
      </c>
      <c r="B9" s="10">
        <v>16695058</v>
      </c>
      <c r="C9" s="10">
        <v>3744638</v>
      </c>
      <c r="D9" s="10">
        <v>3688942.05</v>
      </c>
      <c r="E9" s="10">
        <v>277370.07</v>
      </c>
      <c r="F9" s="10">
        <v>63528.4</v>
      </c>
      <c r="G9" s="10">
        <f>C9-D9</f>
        <v>55695.950000000186</v>
      </c>
      <c r="H9" s="12">
        <f>C9-B9</f>
        <v>-12950420</v>
      </c>
      <c r="I9" s="13">
        <f t="shared" si="0"/>
        <v>0.9851264795155099</v>
      </c>
      <c r="J9" s="13">
        <f t="shared" si="0"/>
        <v>0.07518959805833762</v>
      </c>
      <c r="K9" s="13">
        <f t="shared" si="0"/>
        <v>0.22903841066918287</v>
      </c>
    </row>
    <row r="10" spans="1:11" ht="30" customHeight="1" thickBot="1">
      <c r="A10" s="7" t="s">
        <v>12</v>
      </c>
      <c r="B10" s="9">
        <f>SUM(B7:B9)</f>
        <v>848502231</v>
      </c>
      <c r="C10" s="9">
        <f>SUM(C7:C9)</f>
        <v>871995854</v>
      </c>
      <c r="D10" s="9">
        <f>SUM(D7:D9)</f>
        <v>842427289.9300001</v>
      </c>
      <c r="E10" s="9">
        <f>SUM(E7:E9)</f>
        <v>828879958.28</v>
      </c>
      <c r="F10" s="9">
        <f>SUM(F7:F9)</f>
        <v>773396848.9699998</v>
      </c>
      <c r="G10" s="9">
        <f>C10-D10</f>
        <v>29568564.069999933</v>
      </c>
      <c r="H10" s="9">
        <f>C10-B10</f>
        <v>23493623</v>
      </c>
      <c r="I10" s="14">
        <f t="shared" si="0"/>
        <v>0.9660909350263953</v>
      </c>
      <c r="J10" s="14">
        <f t="shared" si="0"/>
        <v>0.983918693266542</v>
      </c>
      <c r="K10" s="14">
        <f t="shared" si="0"/>
        <v>0.9330625517534136</v>
      </c>
    </row>
    <row r="11" ht="12.75">
      <c r="A11" s="4" t="s">
        <v>33</v>
      </c>
    </row>
    <row r="15" ht="12.75">
      <c r="E15" s="21"/>
    </row>
  </sheetData>
  <sheetProtection/>
  <mergeCells count="5">
    <mergeCell ref="A1:K1"/>
    <mergeCell ref="A2:K2"/>
    <mergeCell ref="A3:K3"/>
    <mergeCell ref="A4:K4"/>
    <mergeCell ref="J5:K5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PageLayoutView="0" workbookViewId="0" topLeftCell="A10">
      <selection activeCell="B21" sqref="B21"/>
    </sheetView>
  </sheetViews>
  <sheetFormatPr defaultColWidth="9.140625" defaultRowHeight="12.75"/>
  <cols>
    <col min="1" max="1" width="78.140625" style="16" customWidth="1"/>
    <col min="2" max="3" width="10.8515625" style="0" bestFit="1" customWidth="1"/>
    <col min="4" max="4" width="12.57421875" style="0" bestFit="1" customWidth="1"/>
    <col min="5" max="5" width="11.00390625" style="0" bestFit="1" customWidth="1"/>
    <col min="6" max="6" width="10.8515625" style="0" bestFit="1" customWidth="1"/>
    <col min="7" max="7" width="12.28125" style="0" customWidth="1"/>
    <col min="8" max="8" width="10.8515625" style="0" bestFit="1" customWidth="1"/>
    <col min="9" max="9" width="9.57421875" style="0" customWidth="1"/>
    <col min="11" max="11" width="10.7109375" style="0" customWidth="1"/>
  </cols>
  <sheetData>
    <row r="1" spans="1:12" ht="12.75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1"/>
    </row>
    <row r="2" spans="1:12" ht="12.75">
      <c r="A2" s="25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1"/>
    </row>
    <row r="3" spans="1:12" ht="23.25" customHeight="1">
      <c r="A3" s="26" t="s">
        <v>17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3"/>
    </row>
    <row r="4" spans="1:12" ht="23.25" customHeight="1">
      <c r="A4" s="27" t="s">
        <v>46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3"/>
    </row>
    <row r="5" spans="1:12" ht="16.5" customHeight="1" thickBot="1">
      <c r="A5" s="2"/>
      <c r="B5" s="2"/>
      <c r="C5" s="2"/>
      <c r="D5" s="2"/>
      <c r="E5" s="2"/>
      <c r="F5" s="2"/>
      <c r="G5" s="2"/>
      <c r="H5" s="2"/>
      <c r="I5" s="2"/>
      <c r="J5" s="28" t="s">
        <v>36</v>
      </c>
      <c r="K5" s="28"/>
      <c r="L5" s="3"/>
    </row>
    <row r="6" spans="1:11" ht="39" thickBot="1">
      <c r="A6" s="15" t="s">
        <v>0</v>
      </c>
      <c r="B6" s="11" t="s">
        <v>4</v>
      </c>
      <c r="C6" s="11" t="s">
        <v>5</v>
      </c>
      <c r="D6" s="11" t="s">
        <v>13</v>
      </c>
      <c r="E6" s="5" t="s">
        <v>6</v>
      </c>
      <c r="F6" s="5" t="s">
        <v>7</v>
      </c>
      <c r="G6" s="11" t="s">
        <v>14</v>
      </c>
      <c r="H6" s="11" t="s">
        <v>9</v>
      </c>
      <c r="I6" s="11" t="s">
        <v>8</v>
      </c>
      <c r="J6" s="11" t="s">
        <v>10</v>
      </c>
      <c r="K6" s="11" t="s">
        <v>11</v>
      </c>
    </row>
    <row r="7" spans="1:11" ht="30" customHeight="1" thickBot="1">
      <c r="A7" s="8" t="s">
        <v>35</v>
      </c>
      <c r="B7" s="10">
        <f>SUM('Por Ação_grupo'!C7:C8)</f>
        <v>17567786</v>
      </c>
      <c r="C7" s="10">
        <f>SUM('Por Ação_grupo'!D7:D8)</f>
        <v>17254346</v>
      </c>
      <c r="D7" s="10"/>
      <c r="E7" s="10"/>
      <c r="F7" s="10"/>
      <c r="G7" s="10">
        <f>C7-D7</f>
        <v>17254346</v>
      </c>
      <c r="H7" s="12">
        <f>C7-B7</f>
        <v>-313440</v>
      </c>
      <c r="I7" s="13">
        <f>D7/C7</f>
        <v>0</v>
      </c>
      <c r="J7" s="13" t="e">
        <f>E7/D7</f>
        <v>#DIV/0!</v>
      </c>
      <c r="K7" s="13" t="e">
        <f>F7/E7</f>
        <v>#DIV/0!</v>
      </c>
    </row>
    <row r="8" spans="1:11" ht="30" customHeight="1" thickBot="1">
      <c r="A8" s="8" t="s">
        <v>39</v>
      </c>
      <c r="B8" s="10">
        <f>'Por Ação_grupo'!C9</f>
        <v>4000</v>
      </c>
      <c r="C8" s="10">
        <f>'Por Ação_grupo'!D9</f>
        <v>0</v>
      </c>
      <c r="D8" s="10"/>
      <c r="E8" s="10"/>
      <c r="F8" s="10"/>
      <c r="G8" s="10">
        <f aca="true" t="shared" si="0" ref="G8:G19">C8-D8</f>
        <v>0</v>
      </c>
      <c r="H8" s="12">
        <f aca="true" t="shared" si="1" ref="H8:H19">C8-B8</f>
        <v>-4000</v>
      </c>
      <c r="I8" s="13" t="e">
        <f aca="true" t="shared" si="2" ref="I8:I22">D8/C8</f>
        <v>#DIV/0!</v>
      </c>
      <c r="J8" s="13" t="e">
        <f aca="true" t="shared" si="3" ref="J8:K10">E8/D8</f>
        <v>#DIV/0!</v>
      </c>
      <c r="K8" s="13" t="e">
        <f t="shared" si="3"/>
        <v>#DIV/0!</v>
      </c>
    </row>
    <row r="9" spans="1:11" ht="30" customHeight="1" thickBot="1">
      <c r="A9" s="8" t="s">
        <v>40</v>
      </c>
      <c r="B9" s="10">
        <f>'Por Ação_grupo'!C10</f>
        <v>95475</v>
      </c>
      <c r="C9" s="10">
        <f>'Por Ação_grupo'!D10</f>
        <v>84294</v>
      </c>
      <c r="D9" s="10">
        <f>'Por Ação_grupo'!E10</f>
        <v>84293.68</v>
      </c>
      <c r="E9" s="10">
        <f>'Por Ação_grupo'!F10</f>
        <v>84293.68</v>
      </c>
      <c r="F9" s="10">
        <f>'Por Ação_grupo'!G10</f>
        <v>84293.68</v>
      </c>
      <c r="G9" s="10">
        <f t="shared" si="0"/>
        <v>0.3200000000069849</v>
      </c>
      <c r="H9" s="12">
        <f t="shared" si="1"/>
        <v>-11181</v>
      </c>
      <c r="I9" s="13">
        <f t="shared" si="2"/>
        <v>0.9999962037630198</v>
      </c>
      <c r="J9" s="13">
        <f t="shared" si="3"/>
        <v>1</v>
      </c>
      <c r="K9" s="13">
        <f t="shared" si="3"/>
        <v>1</v>
      </c>
    </row>
    <row r="10" spans="1:11" ht="30" customHeight="1" thickBot="1">
      <c r="A10" s="8" t="s">
        <v>2</v>
      </c>
      <c r="B10" s="10">
        <f>'Por Ação_grupo'!C11</f>
        <v>231088000</v>
      </c>
      <c r="C10" s="10">
        <f>'Por Ação_grupo'!D11</f>
        <v>239217787</v>
      </c>
      <c r="D10" s="10">
        <f>'Por Ação_grupo'!E11</f>
        <v>235989042.07</v>
      </c>
      <c r="E10" s="10">
        <f>'Por Ação_grupo'!F11</f>
        <v>235989042.07</v>
      </c>
      <c r="F10" s="10">
        <f>'Por Ação_grupo'!G11</f>
        <v>217356652.07</v>
      </c>
      <c r="G10" s="10">
        <f>C10-D10</f>
        <v>3228744.930000007</v>
      </c>
      <c r="H10" s="12">
        <f>C10-B10</f>
        <v>8129787</v>
      </c>
      <c r="I10" s="13">
        <f>D10/C10</f>
        <v>0.9865029061154219</v>
      </c>
      <c r="J10" s="13">
        <f t="shared" si="3"/>
        <v>1</v>
      </c>
      <c r="K10" s="13">
        <f t="shared" si="3"/>
        <v>0.9210455289086127</v>
      </c>
    </row>
    <row r="11" spans="1:11" ht="30" customHeight="1" thickBot="1">
      <c r="A11" s="6" t="s">
        <v>1</v>
      </c>
      <c r="B11" s="10">
        <f>'Por Ação_grupo'!C12</f>
        <v>74841000</v>
      </c>
      <c r="C11" s="10">
        <f>'Por Ação_grupo'!D12</f>
        <v>78980174</v>
      </c>
      <c r="D11" s="10">
        <f>'Por Ação_grupo'!E12</f>
        <v>75351481.17</v>
      </c>
      <c r="E11" s="10">
        <f>'Por Ação_grupo'!F12</f>
        <v>75351481.17</v>
      </c>
      <c r="F11" s="10">
        <f>'Por Ação_grupo'!G12</f>
        <v>75351481.17</v>
      </c>
      <c r="G11" s="10">
        <f t="shared" si="0"/>
        <v>3628692.829999998</v>
      </c>
      <c r="H11" s="12">
        <f t="shared" si="1"/>
        <v>4139174</v>
      </c>
      <c r="I11" s="13">
        <f t="shared" si="2"/>
        <v>0.9540556490797298</v>
      </c>
      <c r="J11" s="13">
        <f aca="true" t="shared" si="4" ref="J11:J19">E11/D11</f>
        <v>1</v>
      </c>
      <c r="K11" s="13">
        <f aca="true" t="shared" si="5" ref="K11:K19">F11/E11</f>
        <v>1</v>
      </c>
    </row>
    <row r="12" spans="1:11" ht="30" customHeight="1" thickBot="1">
      <c r="A12" s="6" t="s">
        <v>29</v>
      </c>
      <c r="B12" s="10">
        <f>'Por Ação_grupo'!C13</f>
        <v>7495584</v>
      </c>
      <c r="C12" s="10">
        <f>'Por Ação_grupo'!D13</f>
        <v>8466842</v>
      </c>
      <c r="D12" s="10">
        <f>'Por Ação_grupo'!E13</f>
        <v>8429983.74</v>
      </c>
      <c r="E12" s="10">
        <f>'Por Ação_grupo'!F13</f>
        <v>7750041.41</v>
      </c>
      <c r="F12" s="10">
        <f>'Por Ação_grupo'!G13</f>
        <v>7390211.33</v>
      </c>
      <c r="G12" s="10">
        <f>C12-D12</f>
        <v>36858.25999999978</v>
      </c>
      <c r="H12" s="12">
        <f>C12-B12</f>
        <v>971258</v>
      </c>
      <c r="I12" s="13">
        <f aca="true" t="shared" si="6" ref="I12:K13">D12/C12</f>
        <v>0.9956467523546559</v>
      </c>
      <c r="J12" s="13">
        <f t="shared" si="6"/>
        <v>0.9193423912820027</v>
      </c>
      <c r="K12" s="13">
        <f t="shared" si="6"/>
        <v>0.9535705603410447</v>
      </c>
    </row>
    <row r="13" spans="1:11" ht="30" customHeight="1" thickBot="1">
      <c r="A13" s="8" t="s">
        <v>43</v>
      </c>
      <c r="B13" s="10">
        <f>'Por Ação_grupo'!C14</f>
        <v>19013161</v>
      </c>
      <c r="C13" s="10">
        <f>'Por Ação_grupo'!D14</f>
        <v>20299627</v>
      </c>
      <c r="D13" s="10">
        <f>'Por Ação_grupo'!E14</f>
        <v>19729856.34</v>
      </c>
      <c r="E13" s="10">
        <f>'Por Ação_grupo'!F14</f>
        <v>19728323.43</v>
      </c>
      <c r="F13" s="10">
        <f>'Por Ação_grupo'!G14</f>
        <v>18099308.64</v>
      </c>
      <c r="G13" s="10">
        <f>C13-D13</f>
        <v>569770.6600000001</v>
      </c>
      <c r="H13" s="12">
        <f>C13-B13</f>
        <v>1286466</v>
      </c>
      <c r="I13" s="13">
        <f t="shared" si="6"/>
        <v>0.9719319640700788</v>
      </c>
      <c r="J13" s="13">
        <f t="shared" si="6"/>
        <v>0.9999223050602304</v>
      </c>
      <c r="K13" s="13">
        <f t="shared" si="6"/>
        <v>0.9174276113335192</v>
      </c>
    </row>
    <row r="14" spans="1:11" ht="30" customHeight="1" thickBot="1">
      <c r="A14" s="8" t="s">
        <v>24</v>
      </c>
      <c r="B14" s="10">
        <f>SUM('Por Ação_grupo'!C15:C15)</f>
        <v>198453</v>
      </c>
      <c r="C14" s="10">
        <f>SUM('Por Ação_grupo'!D15:D15)</f>
        <v>198453</v>
      </c>
      <c r="D14" s="10">
        <f>SUM('Por Ação_grupo'!E15:E15)</f>
        <v>197078.67</v>
      </c>
      <c r="E14" s="10">
        <f>SUM('Por Ação_grupo'!F15:F15)</f>
        <v>195478.67</v>
      </c>
      <c r="F14" s="10">
        <f>SUM('Por Ação_grupo'!G15:G15)</f>
        <v>195284.51</v>
      </c>
      <c r="G14" s="10">
        <f t="shared" si="0"/>
        <v>1374.3299999999872</v>
      </c>
      <c r="H14" s="12">
        <f t="shared" si="1"/>
        <v>0</v>
      </c>
      <c r="I14" s="13">
        <f t="shared" si="2"/>
        <v>0.9930747834499857</v>
      </c>
      <c r="J14" s="13">
        <f t="shared" si="4"/>
        <v>0.9918814146655242</v>
      </c>
      <c r="K14" s="13">
        <f t="shared" si="5"/>
        <v>0.9990067458510946</v>
      </c>
    </row>
    <row r="15" spans="1:11" ht="30" customHeight="1" thickBot="1">
      <c r="A15" s="8" t="s">
        <v>28</v>
      </c>
      <c r="B15" s="10">
        <f>SUM('Por Ação_grupo'!C16:C17)</f>
        <v>63686373</v>
      </c>
      <c r="C15" s="10">
        <f>SUM('Por Ação_grupo'!D16:D17)</f>
        <v>61534543</v>
      </c>
      <c r="D15" s="10">
        <f>SUM('Por Ação_grupo'!E16:E17)</f>
        <v>61368001.13</v>
      </c>
      <c r="E15" s="10">
        <f>SUM('Por Ação_grupo'!F16:F17)</f>
        <v>55993040.2599999</v>
      </c>
      <c r="F15" s="10">
        <f>SUM('Por Ação_grupo'!G16:G17)</f>
        <v>54906990.3199998</v>
      </c>
      <c r="G15" s="10">
        <f t="shared" si="0"/>
        <v>166541.86999999732</v>
      </c>
      <c r="H15" s="12">
        <f t="shared" si="1"/>
        <v>-2151830</v>
      </c>
      <c r="I15" s="13">
        <f t="shared" si="2"/>
        <v>0.9972935222741478</v>
      </c>
      <c r="J15" s="13">
        <f t="shared" si="4"/>
        <v>0.9124142750125761</v>
      </c>
      <c r="K15" s="13">
        <f t="shared" si="5"/>
        <v>0.980603840495942</v>
      </c>
    </row>
    <row r="16" spans="1:11" ht="30" customHeight="1" thickBot="1">
      <c r="A16" s="8" t="s">
        <v>31</v>
      </c>
      <c r="B16" s="10">
        <f>SUM('Por Ação_grupo'!C18:C19)</f>
        <v>983694</v>
      </c>
      <c r="C16" s="10">
        <f>SUM('Por Ação_grupo'!D18:D19)</f>
        <v>747694</v>
      </c>
      <c r="D16" s="10">
        <f>SUM('Por Ação_grupo'!E18:E19)</f>
        <v>728779.12</v>
      </c>
      <c r="E16" s="10">
        <f>SUM('Por Ação_grupo'!F18:F19)</f>
        <v>389907.47</v>
      </c>
      <c r="F16" s="10">
        <f>SUM('Por Ação_grupo'!G18:G19)</f>
        <v>187521.14</v>
      </c>
      <c r="G16" s="10">
        <f t="shared" si="0"/>
        <v>18914.880000000005</v>
      </c>
      <c r="H16" s="12">
        <f t="shared" si="1"/>
        <v>-236000</v>
      </c>
      <c r="I16" s="13">
        <f t="shared" si="2"/>
        <v>0.974702378245646</v>
      </c>
      <c r="J16" s="13">
        <f t="shared" si="4"/>
        <v>0.53501460085739</v>
      </c>
      <c r="K16" s="13">
        <f t="shared" si="5"/>
        <v>0.48093754141206896</v>
      </c>
    </row>
    <row r="17" spans="1:11" ht="30" customHeight="1" thickBot="1">
      <c r="A17" s="6" t="s">
        <v>25</v>
      </c>
      <c r="B17" s="10">
        <f>'Por Ação_grupo'!C20</f>
        <v>385130546</v>
      </c>
      <c r="C17" s="10">
        <f>'Por Ação_grupo'!D20</f>
        <v>405755247</v>
      </c>
      <c r="D17" s="10">
        <f>'Por Ação_grupo'!E20</f>
        <v>401279712.83</v>
      </c>
      <c r="E17" s="10">
        <f>'Por Ação_grupo'!F20</f>
        <v>401074322.01</v>
      </c>
      <c r="F17" s="10">
        <f>'Por Ação_grupo'!G20</f>
        <v>368777471.09</v>
      </c>
      <c r="G17" s="10">
        <f t="shared" si="0"/>
        <v>4475534.170000017</v>
      </c>
      <c r="H17" s="12">
        <f t="shared" si="1"/>
        <v>20624701</v>
      </c>
      <c r="I17" s="13">
        <f t="shared" si="2"/>
        <v>0.9889698674186214</v>
      </c>
      <c r="J17" s="13">
        <f t="shared" si="4"/>
        <v>0.9994881604690367</v>
      </c>
      <c r="K17" s="13">
        <f t="shared" si="5"/>
        <v>0.9194741494340922</v>
      </c>
    </row>
    <row r="18" spans="1:11" ht="30" customHeight="1" thickBot="1">
      <c r="A18" s="6" t="s">
        <v>32</v>
      </c>
      <c r="B18" s="10">
        <f>'Por Ação_grupo'!C21</f>
        <v>270600</v>
      </c>
      <c r="C18" s="10">
        <f>'Por Ação_grupo'!D21</f>
        <v>270600</v>
      </c>
      <c r="D18" s="10">
        <f>'Por Ação_grupo'!E21</f>
        <v>265600</v>
      </c>
      <c r="E18" s="10">
        <f>'Por Ação_grupo'!F21</f>
        <v>262400</v>
      </c>
      <c r="F18" s="10">
        <f>'Por Ação_grupo'!G21</f>
        <v>262400</v>
      </c>
      <c r="G18" s="10">
        <f t="shared" si="0"/>
        <v>5000</v>
      </c>
      <c r="H18" s="12">
        <f t="shared" si="1"/>
        <v>0</v>
      </c>
      <c r="I18" s="13">
        <f t="shared" si="2"/>
        <v>0.9815225424981523</v>
      </c>
      <c r="J18" s="13">
        <f t="shared" si="4"/>
        <v>0.9879518072289156</v>
      </c>
      <c r="K18" s="13">
        <f t="shared" si="5"/>
        <v>1</v>
      </c>
    </row>
    <row r="19" spans="1:11" ht="30" customHeight="1" thickBot="1">
      <c r="A19" s="6" t="s">
        <v>26</v>
      </c>
      <c r="B19" s="10">
        <f>SUM('Por Ação_grupo'!C22:C23)</f>
        <v>23553928</v>
      </c>
      <c r="C19" s="10">
        <f>SUM('Por Ação_grupo'!D22:D23)</f>
        <v>23553928</v>
      </c>
      <c r="D19" s="10">
        <f>SUM('Por Ação_grupo'!E22:E23)</f>
        <v>23547650.99</v>
      </c>
      <c r="E19" s="10">
        <f>SUM('Por Ação_grupo'!F22:F23)</f>
        <v>20104483.849999998</v>
      </c>
      <c r="F19" s="10">
        <f>SUM('Por Ação_grupo'!G22:G23)</f>
        <v>19659314.22</v>
      </c>
      <c r="G19" s="10">
        <f t="shared" si="0"/>
        <v>6277.010000001639</v>
      </c>
      <c r="H19" s="12">
        <f t="shared" si="1"/>
        <v>0</v>
      </c>
      <c r="I19" s="13">
        <f t="shared" si="2"/>
        <v>0.9997335047470638</v>
      </c>
      <c r="J19" s="13">
        <f t="shared" si="4"/>
        <v>0.8537787424545143</v>
      </c>
      <c r="K19" s="13">
        <f t="shared" si="5"/>
        <v>0.977857196766581</v>
      </c>
    </row>
    <row r="20" spans="1:11" ht="30" customHeight="1" thickBot="1">
      <c r="A20" s="19" t="s">
        <v>3</v>
      </c>
      <c r="B20" s="10">
        <f>SUM('Por Ação_grupo'!C24:C25)</f>
        <v>1370000</v>
      </c>
      <c r="C20" s="10">
        <f>SUM('Por Ação_grupo'!D24:D25)</f>
        <v>989000</v>
      </c>
      <c r="D20" s="10">
        <f>SUM('Por Ação_grupo'!E24:E25)</f>
        <v>818717.85</v>
      </c>
      <c r="E20" s="10">
        <f>SUM('Por Ação_grupo'!F24:F25)</f>
        <v>717510.879999999</v>
      </c>
      <c r="F20" s="10">
        <f>SUM('Por Ação_grupo'!G24:G25)</f>
        <v>635920.26</v>
      </c>
      <c r="G20" s="10">
        <f>C20-D20</f>
        <v>170282.15000000002</v>
      </c>
      <c r="H20" s="12">
        <f>C20-B20</f>
        <v>-381000</v>
      </c>
      <c r="I20" s="13">
        <f t="shared" si="2"/>
        <v>0.8278239130434782</v>
      </c>
      <c r="J20" s="13">
        <f aca="true" t="shared" si="7" ref="J20:K22">E20/D20</f>
        <v>0.8763835795200984</v>
      </c>
      <c r="K20" s="13">
        <f t="shared" si="7"/>
        <v>0.8862865744976591</v>
      </c>
    </row>
    <row r="21" spans="1:11" ht="30" customHeight="1" thickBot="1">
      <c r="A21" s="19" t="s">
        <v>30</v>
      </c>
      <c r="B21" s="10">
        <f>SUM('Por Ação_grupo'!C26:C27)</f>
        <v>23203631</v>
      </c>
      <c r="C21" s="10">
        <f>SUM('Por Ação_grupo'!D26:D27)</f>
        <v>14643319</v>
      </c>
      <c r="D21" s="10">
        <f>SUM('Por Ação_grupo'!E26:E27)</f>
        <v>14637092.34</v>
      </c>
      <c r="E21" s="10">
        <f>SUM('Por Ação_grupo'!F26:F27)</f>
        <v>11239633.379999999</v>
      </c>
      <c r="F21" s="10">
        <f>SUM('Por Ação_grupo'!G26:G27)</f>
        <v>10490000.540000001</v>
      </c>
      <c r="G21" s="10">
        <f>C21-D21</f>
        <v>6226.660000000149</v>
      </c>
      <c r="H21" s="12">
        <f>C21-B21</f>
        <v>-8560312</v>
      </c>
      <c r="I21" s="13">
        <f t="shared" si="2"/>
        <v>0.999574778095048</v>
      </c>
      <c r="J21" s="13">
        <f t="shared" si="7"/>
        <v>0.7678870310385703</v>
      </c>
      <c r="K21" s="13">
        <f t="shared" si="7"/>
        <v>0.9333045113967945</v>
      </c>
    </row>
    <row r="22" spans="1:11" ht="13.5" thickBot="1">
      <c r="A22" s="7" t="s">
        <v>12</v>
      </c>
      <c r="B22" s="9">
        <f>SUM(B7:B21)</f>
        <v>848502231</v>
      </c>
      <c r="C22" s="9">
        <f>SUM(C7:C21)</f>
        <v>871995854</v>
      </c>
      <c r="D22" s="9">
        <f>SUM(D7:D21)</f>
        <v>842427289.9300001</v>
      </c>
      <c r="E22" s="9">
        <f>SUM(E7:E21)</f>
        <v>828879958.28</v>
      </c>
      <c r="F22" s="9">
        <f>SUM(F7:F21)</f>
        <v>773396848.9699998</v>
      </c>
      <c r="G22" s="9">
        <f>C22-D22</f>
        <v>29568564.069999933</v>
      </c>
      <c r="H22" s="9">
        <f>C22-B22</f>
        <v>23493623</v>
      </c>
      <c r="I22" s="14">
        <f t="shared" si="2"/>
        <v>0.9660909350263953</v>
      </c>
      <c r="J22" s="14">
        <f t="shared" si="7"/>
        <v>0.983918693266542</v>
      </c>
      <c r="K22" s="14">
        <f t="shared" si="7"/>
        <v>0.9330625517534136</v>
      </c>
    </row>
    <row r="23" ht="12.75">
      <c r="A23" s="4" t="s">
        <v>33</v>
      </c>
    </row>
  </sheetData>
  <sheetProtection/>
  <mergeCells count="5">
    <mergeCell ref="A4:K4"/>
    <mergeCell ref="A1:K1"/>
    <mergeCell ref="A2:K2"/>
    <mergeCell ref="A3:K3"/>
    <mergeCell ref="J5:K5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PageLayoutView="0" workbookViewId="0" topLeftCell="A13">
      <selection activeCell="C31" sqref="C31"/>
    </sheetView>
  </sheetViews>
  <sheetFormatPr defaultColWidth="9.140625" defaultRowHeight="12.75"/>
  <cols>
    <col min="1" max="1" width="85.421875" style="0" customWidth="1"/>
    <col min="2" max="2" width="27.28125" style="0" bestFit="1" customWidth="1"/>
    <col min="3" max="4" width="10.8515625" style="0" bestFit="1" customWidth="1"/>
    <col min="5" max="5" width="12.57421875" style="0" bestFit="1" customWidth="1"/>
    <col min="6" max="6" width="11.00390625" style="0" bestFit="1" customWidth="1"/>
    <col min="7" max="7" width="10.8515625" style="0" bestFit="1" customWidth="1"/>
    <col min="8" max="8" width="12.28125" style="0" customWidth="1"/>
    <col min="9" max="9" width="10.8515625" style="0" bestFit="1" customWidth="1"/>
    <col min="10" max="10" width="9.57421875" style="0" customWidth="1"/>
    <col min="12" max="12" width="10.7109375" style="0" customWidth="1"/>
    <col min="15" max="16" width="10.140625" style="0" bestFit="1" customWidth="1"/>
  </cols>
  <sheetData>
    <row r="1" spans="1:13" ht="12.75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1"/>
    </row>
    <row r="2" spans="1:13" ht="12.75">
      <c r="A2" s="25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1"/>
    </row>
    <row r="3" spans="1:13" ht="23.25" customHeight="1">
      <c r="A3" s="26" t="s">
        <v>17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3"/>
    </row>
    <row r="4" spans="1:13" ht="23.25" customHeight="1">
      <c r="A4" s="27" t="s">
        <v>46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3"/>
    </row>
    <row r="5" spans="1:12" ht="13.5" thickBot="1">
      <c r="A5" s="20"/>
      <c r="B5" s="20"/>
      <c r="C5" s="20"/>
      <c r="D5" s="20"/>
      <c r="E5" s="20"/>
      <c r="F5" s="20"/>
      <c r="G5" s="20"/>
      <c r="H5" s="20"/>
      <c r="I5" s="20"/>
      <c r="J5" s="31" t="s">
        <v>36</v>
      </c>
      <c r="K5" s="31"/>
      <c r="L5" s="31"/>
    </row>
    <row r="6" spans="1:12" ht="39" thickBot="1">
      <c r="A6" s="5" t="s">
        <v>0</v>
      </c>
      <c r="B6" s="5" t="s">
        <v>21</v>
      </c>
      <c r="C6" s="11" t="s">
        <v>4</v>
      </c>
      <c r="D6" s="11" t="s">
        <v>5</v>
      </c>
      <c r="E6" s="11" t="s">
        <v>13</v>
      </c>
      <c r="F6" s="5" t="s">
        <v>6</v>
      </c>
      <c r="G6" s="5" t="s">
        <v>7</v>
      </c>
      <c r="H6" s="11" t="s">
        <v>14</v>
      </c>
      <c r="I6" s="11" t="s">
        <v>9</v>
      </c>
      <c r="J6" s="11" t="s">
        <v>8</v>
      </c>
      <c r="K6" s="11" t="s">
        <v>10</v>
      </c>
      <c r="L6" s="11" t="s">
        <v>11</v>
      </c>
    </row>
    <row r="7" spans="1:12" ht="30" customHeight="1" thickBot="1">
      <c r="A7" s="32" t="s">
        <v>37</v>
      </c>
      <c r="B7" s="10" t="s">
        <v>18</v>
      </c>
      <c r="C7" s="10">
        <v>17450241</v>
      </c>
      <c r="D7" s="10">
        <v>17138895</v>
      </c>
      <c r="E7" s="10">
        <v>0</v>
      </c>
      <c r="F7" s="10">
        <v>0</v>
      </c>
      <c r="G7" s="10">
        <v>0</v>
      </c>
      <c r="H7" s="10">
        <f>D7-E7</f>
        <v>17138895</v>
      </c>
      <c r="I7" s="12">
        <f>D7-C7</f>
        <v>-311346</v>
      </c>
      <c r="J7" s="13">
        <f aca="true" t="shared" si="0" ref="J7:L8">E7/D7</f>
        <v>0</v>
      </c>
      <c r="K7" s="13" t="e">
        <f t="shared" si="0"/>
        <v>#DIV/0!</v>
      </c>
      <c r="L7" s="13" t="e">
        <f t="shared" si="0"/>
        <v>#DIV/0!</v>
      </c>
    </row>
    <row r="8" spans="1:12" ht="30" customHeight="1" thickBot="1">
      <c r="A8" s="33"/>
      <c r="B8" s="10" t="s">
        <v>19</v>
      </c>
      <c r="C8" s="10">
        <v>117545</v>
      </c>
      <c r="D8" s="10">
        <v>115451</v>
      </c>
      <c r="E8" s="10">
        <v>0</v>
      </c>
      <c r="F8" s="10">
        <v>0</v>
      </c>
      <c r="G8" s="10">
        <v>0</v>
      </c>
      <c r="H8" s="10">
        <f>D8-E8</f>
        <v>115451</v>
      </c>
      <c r="I8" s="12">
        <f>D8-C8</f>
        <v>-2094</v>
      </c>
      <c r="J8" s="13">
        <f t="shared" si="0"/>
        <v>0</v>
      </c>
      <c r="K8" s="13" t="e">
        <f t="shared" si="0"/>
        <v>#DIV/0!</v>
      </c>
      <c r="L8" s="13" t="e">
        <f t="shared" si="0"/>
        <v>#DIV/0!</v>
      </c>
    </row>
    <row r="9" spans="1:12" ht="30" customHeight="1" thickBot="1">
      <c r="A9" s="8" t="s">
        <v>39</v>
      </c>
      <c r="B9" s="10" t="s">
        <v>19</v>
      </c>
      <c r="C9" s="10">
        <v>4000</v>
      </c>
      <c r="D9" s="10">
        <v>0</v>
      </c>
      <c r="E9" s="10">
        <v>0</v>
      </c>
      <c r="F9" s="10">
        <v>0</v>
      </c>
      <c r="G9" s="10">
        <v>0</v>
      </c>
      <c r="H9" s="10">
        <f aca="true" t="shared" si="1" ref="H9:H23">D9-E9</f>
        <v>0</v>
      </c>
      <c r="I9" s="12">
        <f aca="true" t="shared" si="2" ref="I9:I28">D9-C9</f>
        <v>-4000</v>
      </c>
      <c r="J9" s="13" t="e">
        <f aca="true" t="shared" si="3" ref="J9:J28">E9/D9</f>
        <v>#DIV/0!</v>
      </c>
      <c r="K9" s="13" t="e">
        <f aca="true" t="shared" si="4" ref="K9:K28">F9/E9</f>
        <v>#DIV/0!</v>
      </c>
      <c r="L9" s="13" t="e">
        <f aca="true" t="shared" si="5" ref="L9:L27">G9/F9</f>
        <v>#DIV/0!</v>
      </c>
    </row>
    <row r="10" spans="1:12" ht="30" customHeight="1" thickBot="1">
      <c r="A10" s="8" t="s">
        <v>40</v>
      </c>
      <c r="B10" s="10" t="s">
        <v>19</v>
      </c>
      <c r="C10" s="10">
        <v>95475</v>
      </c>
      <c r="D10" s="10">
        <v>84294</v>
      </c>
      <c r="E10" s="10">
        <v>84293.68</v>
      </c>
      <c r="F10" s="10">
        <v>84293.68</v>
      </c>
      <c r="G10" s="10">
        <v>84293.68</v>
      </c>
      <c r="H10" s="10">
        <f>D10-E10</f>
        <v>0.3200000000069849</v>
      </c>
      <c r="I10" s="12">
        <f>D10-C10</f>
        <v>-11181</v>
      </c>
      <c r="J10" s="13">
        <f>E10/D10</f>
        <v>0.9999962037630198</v>
      </c>
      <c r="K10" s="13">
        <f>F10/E10</f>
        <v>1</v>
      </c>
      <c r="L10" s="13">
        <f>G10/F10</f>
        <v>1</v>
      </c>
    </row>
    <row r="11" spans="1:16" ht="30" customHeight="1" thickBot="1">
      <c r="A11" s="8" t="s">
        <v>2</v>
      </c>
      <c r="B11" s="10" t="s">
        <v>18</v>
      </c>
      <c r="C11" s="10">
        <v>231088000</v>
      </c>
      <c r="D11" s="10">
        <v>239217787</v>
      </c>
      <c r="E11" s="10">
        <v>235989042.07</v>
      </c>
      <c r="F11" s="10">
        <v>235989042.07</v>
      </c>
      <c r="G11" s="10">
        <v>217356652.07</v>
      </c>
      <c r="H11" s="10">
        <f>D11-E11</f>
        <v>3228744.930000007</v>
      </c>
      <c r="I11" s="12">
        <f>D11-C11</f>
        <v>8129787</v>
      </c>
      <c r="J11" s="13">
        <f t="shared" si="3"/>
        <v>0.9865029061154219</v>
      </c>
      <c r="K11" s="13">
        <f t="shared" si="4"/>
        <v>1</v>
      </c>
      <c r="L11" s="13">
        <f t="shared" si="5"/>
        <v>0.9210455289086127</v>
      </c>
      <c r="P11" s="37"/>
    </row>
    <row r="12" spans="1:12" ht="30" customHeight="1" thickBot="1">
      <c r="A12" s="8" t="s">
        <v>1</v>
      </c>
      <c r="B12" s="10" t="s">
        <v>18</v>
      </c>
      <c r="C12" s="10">
        <v>74841000</v>
      </c>
      <c r="D12" s="10">
        <v>78980174</v>
      </c>
      <c r="E12" s="10">
        <v>75351481.17</v>
      </c>
      <c r="F12" s="10">
        <v>75351481.17</v>
      </c>
      <c r="G12" s="10">
        <v>75351481.17</v>
      </c>
      <c r="H12" s="10">
        <f t="shared" si="1"/>
        <v>3628692.829999998</v>
      </c>
      <c r="I12" s="12">
        <f t="shared" si="2"/>
        <v>4139174</v>
      </c>
      <c r="J12" s="13">
        <f t="shared" si="3"/>
        <v>0.9540556490797298</v>
      </c>
      <c r="K12" s="13">
        <f t="shared" si="4"/>
        <v>1</v>
      </c>
      <c r="L12" s="13">
        <f t="shared" si="5"/>
        <v>1</v>
      </c>
    </row>
    <row r="13" spans="1:12" ht="30" customHeight="1" thickBot="1">
      <c r="A13" s="8" t="s">
        <v>29</v>
      </c>
      <c r="B13" s="10" t="s">
        <v>19</v>
      </c>
      <c r="C13" s="10">
        <v>7495584</v>
      </c>
      <c r="D13" s="10">
        <v>8466842</v>
      </c>
      <c r="E13" s="10">
        <v>8429983.74</v>
      </c>
      <c r="F13" s="10">
        <v>7750041.41</v>
      </c>
      <c r="G13" s="10">
        <v>7390211.33</v>
      </c>
      <c r="H13" s="10">
        <f>D13-E13</f>
        <v>36858.25999999978</v>
      </c>
      <c r="I13" s="12">
        <f>D13-C13</f>
        <v>971258</v>
      </c>
      <c r="J13" s="13">
        <f t="shared" si="3"/>
        <v>0.9956467523546559</v>
      </c>
      <c r="K13" s="13">
        <f t="shared" si="4"/>
        <v>0.9193423912820027</v>
      </c>
      <c r="L13" s="13">
        <f t="shared" si="5"/>
        <v>0.9535705603410447</v>
      </c>
    </row>
    <row r="14" spans="1:12" ht="30" customHeight="1" thickBot="1">
      <c r="A14" s="8" t="s">
        <v>43</v>
      </c>
      <c r="B14" s="10" t="s">
        <v>19</v>
      </c>
      <c r="C14" s="10">
        <v>19013161</v>
      </c>
      <c r="D14" s="10">
        <v>20299627</v>
      </c>
      <c r="E14" s="10">
        <v>19729856.34</v>
      </c>
      <c r="F14" s="10">
        <v>19728323.43</v>
      </c>
      <c r="G14" s="10">
        <v>18099308.64</v>
      </c>
      <c r="H14" s="10">
        <f>D14-E14</f>
        <v>569770.6600000001</v>
      </c>
      <c r="I14" s="12">
        <f>D14-C14</f>
        <v>1286466</v>
      </c>
      <c r="J14" s="13">
        <f t="shared" si="3"/>
        <v>0.9719319640700788</v>
      </c>
      <c r="K14" s="13">
        <f t="shared" si="4"/>
        <v>0.9999223050602304</v>
      </c>
      <c r="L14" s="13">
        <f t="shared" si="5"/>
        <v>0.9174276113335192</v>
      </c>
    </row>
    <row r="15" spans="1:12" ht="30" customHeight="1" thickBot="1">
      <c r="A15" s="22" t="s">
        <v>24</v>
      </c>
      <c r="B15" s="10" t="s">
        <v>19</v>
      </c>
      <c r="C15" s="10">
        <v>198453</v>
      </c>
      <c r="D15" s="10">
        <v>198453</v>
      </c>
      <c r="E15" s="10">
        <v>197078.67</v>
      </c>
      <c r="F15" s="10">
        <v>195478.67</v>
      </c>
      <c r="G15" s="10">
        <v>195284.51</v>
      </c>
      <c r="H15" s="10">
        <f t="shared" si="1"/>
        <v>1374.3299999999872</v>
      </c>
      <c r="I15" s="12">
        <f t="shared" si="2"/>
        <v>0</v>
      </c>
      <c r="J15" s="13">
        <f t="shared" si="3"/>
        <v>0.9930747834499857</v>
      </c>
      <c r="K15" s="13">
        <f t="shared" si="4"/>
        <v>0.9918814146655242</v>
      </c>
      <c r="L15" s="13">
        <f t="shared" si="5"/>
        <v>0.9990067458510946</v>
      </c>
    </row>
    <row r="16" spans="1:12" ht="30" customHeight="1" thickBot="1">
      <c r="A16" s="32" t="s">
        <v>28</v>
      </c>
      <c r="B16" s="10" t="s">
        <v>19</v>
      </c>
      <c r="C16" s="10">
        <v>60590670</v>
      </c>
      <c r="D16" s="10">
        <v>61228948</v>
      </c>
      <c r="E16" s="10">
        <v>61065556.79</v>
      </c>
      <c r="F16" s="10">
        <v>55993040.2599999</v>
      </c>
      <c r="G16" s="10">
        <v>54906990.3199998</v>
      </c>
      <c r="H16" s="10">
        <f t="shared" si="1"/>
        <v>163391.2100000009</v>
      </c>
      <c r="I16" s="12">
        <f t="shared" si="2"/>
        <v>638278</v>
      </c>
      <c r="J16" s="13">
        <f t="shared" si="3"/>
        <v>0.9973314712184831</v>
      </c>
      <c r="K16" s="13">
        <f t="shared" si="4"/>
        <v>0.9169332632560101</v>
      </c>
      <c r="L16" s="13">
        <f t="shared" si="5"/>
        <v>0.980603840495942</v>
      </c>
    </row>
    <row r="17" spans="1:12" ht="30" customHeight="1" thickBot="1">
      <c r="A17" s="33"/>
      <c r="B17" s="10" t="s">
        <v>20</v>
      </c>
      <c r="C17" s="10">
        <v>3095703</v>
      </c>
      <c r="D17" s="10">
        <v>305595</v>
      </c>
      <c r="E17" s="10">
        <v>302444.34</v>
      </c>
      <c r="F17" s="10">
        <v>0</v>
      </c>
      <c r="G17" s="10">
        <v>0</v>
      </c>
      <c r="H17" s="10">
        <f t="shared" si="1"/>
        <v>3150.6599999999744</v>
      </c>
      <c r="I17" s="12">
        <f t="shared" si="2"/>
        <v>-2790108</v>
      </c>
      <c r="J17" s="13">
        <f t="shared" si="3"/>
        <v>0.9896900800078536</v>
      </c>
      <c r="K17" s="13">
        <f t="shared" si="4"/>
        <v>0</v>
      </c>
      <c r="L17" s="13" t="e">
        <f t="shared" si="5"/>
        <v>#DIV/0!</v>
      </c>
    </row>
    <row r="18" spans="1:12" ht="30" customHeight="1" thickBot="1">
      <c r="A18" s="32" t="s">
        <v>31</v>
      </c>
      <c r="B18" s="10" t="s">
        <v>19</v>
      </c>
      <c r="C18" s="10">
        <v>640821</v>
      </c>
      <c r="D18" s="10">
        <v>404821</v>
      </c>
      <c r="E18" s="10">
        <v>402218.31</v>
      </c>
      <c r="F18" s="10">
        <v>188691.14</v>
      </c>
      <c r="G18" s="10">
        <v>187521.14</v>
      </c>
      <c r="H18" s="10">
        <f t="shared" si="1"/>
        <v>2602.6900000000023</v>
      </c>
      <c r="I18" s="12">
        <f t="shared" si="2"/>
        <v>-236000</v>
      </c>
      <c r="J18" s="13">
        <f t="shared" si="3"/>
        <v>0.9935707633744297</v>
      </c>
      <c r="K18" s="13">
        <f t="shared" si="4"/>
        <v>0.46912618174940873</v>
      </c>
      <c r="L18" s="13">
        <f t="shared" si="5"/>
        <v>0.993799390898799</v>
      </c>
    </row>
    <row r="19" spans="1:12" ht="30" customHeight="1" thickBot="1">
      <c r="A19" s="33"/>
      <c r="B19" s="10" t="s">
        <v>20</v>
      </c>
      <c r="C19" s="10">
        <v>342873</v>
      </c>
      <c r="D19" s="10">
        <v>342873</v>
      </c>
      <c r="E19" s="10">
        <v>326560.81</v>
      </c>
      <c r="F19" s="10">
        <v>201216.33</v>
      </c>
      <c r="G19" s="10">
        <v>0</v>
      </c>
      <c r="H19" s="10">
        <f t="shared" si="1"/>
        <v>16312.190000000002</v>
      </c>
      <c r="I19" s="12">
        <f t="shared" si="2"/>
        <v>0</v>
      </c>
      <c r="J19" s="13">
        <f t="shared" si="3"/>
        <v>0.9524249795113643</v>
      </c>
      <c r="K19" s="13">
        <f t="shared" si="4"/>
        <v>0.616168027020756</v>
      </c>
      <c r="L19" s="13">
        <f t="shared" si="5"/>
        <v>0</v>
      </c>
    </row>
    <row r="20" spans="1:15" ht="30" customHeight="1" thickBot="1">
      <c r="A20" s="8" t="s">
        <v>25</v>
      </c>
      <c r="B20" s="10" t="s">
        <v>18</v>
      </c>
      <c r="C20" s="10">
        <v>385130546</v>
      </c>
      <c r="D20" s="10">
        <v>405755247</v>
      </c>
      <c r="E20" s="10">
        <v>401279712.83</v>
      </c>
      <c r="F20" s="10">
        <v>401074322.01</v>
      </c>
      <c r="G20" s="10">
        <v>368777471.09</v>
      </c>
      <c r="H20" s="10">
        <f t="shared" si="1"/>
        <v>4475534.170000017</v>
      </c>
      <c r="I20" s="12">
        <f t="shared" si="2"/>
        <v>20624701</v>
      </c>
      <c r="J20" s="13">
        <f t="shared" si="3"/>
        <v>0.9889698674186214</v>
      </c>
      <c r="K20" s="13">
        <f t="shared" si="4"/>
        <v>0.9994881604690367</v>
      </c>
      <c r="L20" s="13">
        <f t="shared" si="5"/>
        <v>0.9194741494340922</v>
      </c>
      <c r="O20" s="37"/>
    </row>
    <row r="21" spans="1:12" ht="30" customHeight="1" thickBot="1">
      <c r="A21" s="8" t="s">
        <v>32</v>
      </c>
      <c r="B21" s="10" t="s">
        <v>19</v>
      </c>
      <c r="C21" s="10">
        <v>270600</v>
      </c>
      <c r="D21" s="10">
        <v>270600</v>
      </c>
      <c r="E21" s="10">
        <v>265600</v>
      </c>
      <c r="F21" s="10">
        <v>262400</v>
      </c>
      <c r="G21" s="10">
        <v>262400</v>
      </c>
      <c r="H21" s="10">
        <f t="shared" si="1"/>
        <v>5000</v>
      </c>
      <c r="I21" s="12">
        <f t="shared" si="2"/>
        <v>0</v>
      </c>
      <c r="J21" s="13">
        <f t="shared" si="3"/>
        <v>0.9815225424981523</v>
      </c>
      <c r="K21" s="13">
        <f t="shared" si="4"/>
        <v>0.9879518072289156</v>
      </c>
      <c r="L21" s="13">
        <f t="shared" si="5"/>
        <v>1</v>
      </c>
    </row>
    <row r="22" spans="1:12" ht="30" customHeight="1" thickBot="1">
      <c r="A22" s="32" t="s">
        <v>26</v>
      </c>
      <c r="B22" s="10" t="s">
        <v>19</v>
      </c>
      <c r="C22" s="10">
        <v>23035424</v>
      </c>
      <c r="D22" s="10">
        <v>23135424</v>
      </c>
      <c r="E22" s="10">
        <v>23129153.43</v>
      </c>
      <c r="F22" s="10">
        <v>20098279.31</v>
      </c>
      <c r="G22" s="10">
        <v>19659314.22</v>
      </c>
      <c r="H22" s="10">
        <f t="shared" si="1"/>
        <v>6270.570000000298</v>
      </c>
      <c r="I22" s="12">
        <f t="shared" si="2"/>
        <v>100000</v>
      </c>
      <c r="J22" s="13">
        <f t="shared" si="3"/>
        <v>0.9997289623911798</v>
      </c>
      <c r="K22" s="13">
        <f t="shared" si="4"/>
        <v>0.8689587092250094</v>
      </c>
      <c r="L22" s="13">
        <f t="shared" si="5"/>
        <v>0.9781590710712439</v>
      </c>
    </row>
    <row r="23" spans="1:12" ht="30" customHeight="1" thickBot="1">
      <c r="A23" s="33"/>
      <c r="B23" s="10" t="s">
        <v>20</v>
      </c>
      <c r="C23" s="10">
        <v>518504</v>
      </c>
      <c r="D23" s="10">
        <v>418504</v>
      </c>
      <c r="E23" s="10">
        <v>418497.56</v>
      </c>
      <c r="F23" s="10">
        <v>6204.54</v>
      </c>
      <c r="G23" s="10">
        <v>0</v>
      </c>
      <c r="H23" s="10">
        <f t="shared" si="1"/>
        <v>6.440000000002328</v>
      </c>
      <c r="I23" s="12">
        <f t="shared" si="2"/>
        <v>-100000</v>
      </c>
      <c r="J23" s="13">
        <f t="shared" si="3"/>
        <v>0.9999846118555618</v>
      </c>
      <c r="K23" s="13">
        <f t="shared" si="4"/>
        <v>0.014825749521693746</v>
      </c>
      <c r="L23" s="13">
        <f t="shared" si="5"/>
        <v>0</v>
      </c>
    </row>
    <row r="24" spans="1:12" ht="30" customHeight="1" thickBot="1">
      <c r="A24" s="32" t="s">
        <v>3</v>
      </c>
      <c r="B24" s="10" t="s">
        <v>19</v>
      </c>
      <c r="C24" s="10">
        <v>1340000</v>
      </c>
      <c r="D24" s="10">
        <v>959000</v>
      </c>
      <c r="E24" s="10">
        <v>818717.85</v>
      </c>
      <c r="F24" s="10">
        <v>717510.879999999</v>
      </c>
      <c r="G24" s="10">
        <v>635920.26</v>
      </c>
      <c r="H24" s="10">
        <f>D24-E24</f>
        <v>140282.15000000002</v>
      </c>
      <c r="I24" s="12">
        <f>D24-C24</f>
        <v>-381000</v>
      </c>
      <c r="J24" s="13">
        <f t="shared" si="3"/>
        <v>0.853720385818561</v>
      </c>
      <c r="K24" s="13">
        <f t="shared" si="4"/>
        <v>0.8763835795200984</v>
      </c>
      <c r="L24" s="13">
        <f t="shared" si="5"/>
        <v>0.8862865744976591</v>
      </c>
    </row>
    <row r="25" spans="1:12" ht="30" customHeight="1" thickBot="1">
      <c r="A25" s="33"/>
      <c r="B25" s="10" t="s">
        <v>20</v>
      </c>
      <c r="C25" s="10">
        <v>30000</v>
      </c>
      <c r="D25" s="10">
        <v>30000</v>
      </c>
      <c r="E25" s="10">
        <v>0</v>
      </c>
      <c r="F25" s="10">
        <v>0</v>
      </c>
      <c r="G25" s="10">
        <v>0</v>
      </c>
      <c r="H25" s="10">
        <f>D25-E25</f>
        <v>30000</v>
      </c>
      <c r="I25" s="12">
        <f>D25-C25</f>
        <v>0</v>
      </c>
      <c r="J25" s="13">
        <f t="shared" si="3"/>
        <v>0</v>
      </c>
      <c r="K25" s="13" t="e">
        <f t="shared" si="4"/>
        <v>#DIV/0!</v>
      </c>
      <c r="L25" s="13" t="e">
        <f t="shared" si="5"/>
        <v>#DIV/0!</v>
      </c>
    </row>
    <row r="26" spans="1:12" ht="30" customHeight="1" thickBot="1">
      <c r="A26" s="32" t="s">
        <v>30</v>
      </c>
      <c r="B26" s="10" t="s">
        <v>19</v>
      </c>
      <c r="C26" s="10">
        <v>10495653</v>
      </c>
      <c r="D26" s="10">
        <v>11995653</v>
      </c>
      <c r="E26" s="10">
        <v>11995653</v>
      </c>
      <c r="F26" s="10">
        <v>11169684.18</v>
      </c>
      <c r="G26" s="10">
        <v>10426472.14</v>
      </c>
      <c r="H26" s="10">
        <f>D26-E26</f>
        <v>0</v>
      </c>
      <c r="I26" s="12">
        <f>D26-C26</f>
        <v>1500000</v>
      </c>
      <c r="J26" s="13">
        <f t="shared" si="3"/>
        <v>1</v>
      </c>
      <c r="K26" s="13">
        <f t="shared" si="4"/>
        <v>0.9311443220306556</v>
      </c>
      <c r="L26" s="13">
        <f t="shared" si="5"/>
        <v>0.9334616782334128</v>
      </c>
    </row>
    <row r="27" spans="1:12" ht="30" customHeight="1" thickBot="1">
      <c r="A27" s="33"/>
      <c r="B27" s="10" t="s">
        <v>20</v>
      </c>
      <c r="C27" s="10">
        <v>12707978</v>
      </c>
      <c r="D27" s="10">
        <v>2647666</v>
      </c>
      <c r="E27" s="10">
        <v>2641439.34</v>
      </c>
      <c r="F27" s="10">
        <v>69949.2</v>
      </c>
      <c r="G27" s="10">
        <v>63528.4</v>
      </c>
      <c r="H27" s="10">
        <f>D27-E27</f>
        <v>6226.660000000149</v>
      </c>
      <c r="I27" s="12">
        <f>D27-C27</f>
        <v>-10060312</v>
      </c>
      <c r="J27" s="13">
        <f t="shared" si="3"/>
        <v>0.997648245662406</v>
      </c>
      <c r="K27" s="13">
        <f t="shared" si="4"/>
        <v>0.026481471272401053</v>
      </c>
      <c r="L27" s="13">
        <f t="shared" si="5"/>
        <v>0.9082076707096007</v>
      </c>
    </row>
    <row r="28" spans="1:12" ht="30" customHeight="1" thickBot="1">
      <c r="A28" s="29" t="s">
        <v>12</v>
      </c>
      <c r="B28" s="30"/>
      <c r="C28" s="17">
        <f>SUM(C7:C27)</f>
        <v>848502231</v>
      </c>
      <c r="D28" s="17">
        <f>SUM(D7:D27)</f>
        <v>871995854</v>
      </c>
      <c r="E28" s="17">
        <f>SUM(E7:E27)</f>
        <v>842427289.93</v>
      </c>
      <c r="F28" s="17">
        <f>SUM(F7:F27)</f>
        <v>828879958.2799997</v>
      </c>
      <c r="G28" s="17">
        <f>SUM(G7:G27)</f>
        <v>773396848.9699998</v>
      </c>
      <c r="H28" s="17">
        <f>D28-E28</f>
        <v>29568564.070000052</v>
      </c>
      <c r="I28" s="17">
        <f t="shared" si="2"/>
        <v>23493623</v>
      </c>
      <c r="J28" s="18">
        <f t="shared" si="3"/>
        <v>0.9660909350263951</v>
      </c>
      <c r="K28" s="18">
        <f t="shared" si="4"/>
        <v>0.9839186932665418</v>
      </c>
      <c r="L28" s="18">
        <f>G28/F28</f>
        <v>0.9330625517534139</v>
      </c>
    </row>
    <row r="29" spans="1:11" ht="13.5" thickBot="1">
      <c r="A29" s="4" t="s">
        <v>33</v>
      </c>
      <c r="K29" s="13"/>
    </row>
  </sheetData>
  <sheetProtection/>
  <mergeCells count="12">
    <mergeCell ref="A1:L1"/>
    <mergeCell ref="A2:L2"/>
    <mergeCell ref="A3:L3"/>
    <mergeCell ref="A4:L4"/>
    <mergeCell ref="A26:A27"/>
    <mergeCell ref="A28:B28"/>
    <mergeCell ref="J5:L5"/>
    <mergeCell ref="A16:A17"/>
    <mergeCell ref="A18:A19"/>
    <mergeCell ref="A24:A25"/>
    <mergeCell ref="A7:A8"/>
    <mergeCell ref="A22:A23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4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78.140625" style="16" customWidth="1"/>
    <col min="2" max="3" width="10.8515625" style="0" bestFit="1" customWidth="1"/>
    <col min="4" max="4" width="12.57421875" style="0" bestFit="1" customWidth="1"/>
    <col min="5" max="5" width="11.00390625" style="0" bestFit="1" customWidth="1"/>
    <col min="6" max="6" width="10.8515625" style="0" bestFit="1" customWidth="1"/>
    <col min="7" max="7" width="11.57421875" style="0" bestFit="1" customWidth="1"/>
    <col min="8" max="8" width="10.8515625" style="0" bestFit="1" customWidth="1"/>
    <col min="9" max="9" width="9.57421875" style="0" customWidth="1"/>
    <col min="11" max="11" width="10.7109375" style="0" customWidth="1"/>
  </cols>
  <sheetData>
    <row r="1" spans="1:12" ht="12.75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1"/>
    </row>
    <row r="2" spans="1:12" ht="12.75">
      <c r="A2" s="25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1"/>
    </row>
    <row r="3" spans="1:12" ht="23.25" customHeight="1">
      <c r="A3" s="26" t="s">
        <v>17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3"/>
    </row>
    <row r="4" spans="1:12" ht="23.25" customHeight="1">
      <c r="A4" s="27" t="s">
        <v>46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3"/>
    </row>
    <row r="5" spans="1:12" ht="13.5" thickBot="1">
      <c r="A5" s="20"/>
      <c r="B5" s="20"/>
      <c r="C5" s="20"/>
      <c r="D5" s="20"/>
      <c r="E5" s="20"/>
      <c r="F5" s="20"/>
      <c r="G5" s="20"/>
      <c r="H5" s="20"/>
      <c r="I5" s="20"/>
      <c r="J5" s="28" t="s">
        <v>36</v>
      </c>
      <c r="K5" s="28"/>
      <c r="L5" s="3"/>
    </row>
    <row r="6" spans="1:11" ht="39" thickBot="1">
      <c r="A6" s="15" t="s">
        <v>27</v>
      </c>
      <c r="B6" s="11" t="s">
        <v>4</v>
      </c>
      <c r="C6" s="11" t="s">
        <v>5</v>
      </c>
      <c r="D6" s="11" t="s">
        <v>13</v>
      </c>
      <c r="E6" s="5" t="s">
        <v>6</v>
      </c>
      <c r="F6" s="36" t="s">
        <v>7</v>
      </c>
      <c r="G6" s="11" t="s">
        <v>14</v>
      </c>
      <c r="H6" s="11" t="s">
        <v>9</v>
      </c>
      <c r="I6" s="11" t="s">
        <v>8</v>
      </c>
      <c r="J6" s="11" t="s">
        <v>10</v>
      </c>
      <c r="K6" s="11" t="s">
        <v>11</v>
      </c>
    </row>
    <row r="7" spans="1:11" ht="30" customHeight="1" thickBot="1">
      <c r="A7" s="8" t="s">
        <v>22</v>
      </c>
      <c r="B7" s="10">
        <v>692357663</v>
      </c>
      <c r="C7" s="10">
        <v>716366775</v>
      </c>
      <c r="D7" s="10">
        <v>687396640.49</v>
      </c>
      <c r="E7" s="34">
        <v>677513738.5899999</v>
      </c>
      <c r="F7" s="10">
        <v>641954834.66</v>
      </c>
      <c r="G7" s="35">
        <f aca="true" t="shared" si="0" ref="G7:G14">C7-D7</f>
        <v>28970134.50999999</v>
      </c>
      <c r="H7" s="12">
        <f aca="true" t="shared" si="1" ref="H7:H14">C7-B7</f>
        <v>24009112</v>
      </c>
      <c r="I7" s="13">
        <f>D7/C7</f>
        <v>0.9595596340854865</v>
      </c>
      <c r="J7" s="13">
        <f>E7/D7</f>
        <v>0.9856227084657335</v>
      </c>
      <c r="K7" s="13">
        <f>F7/E7</f>
        <v>0.9475155972423482</v>
      </c>
    </row>
    <row r="8" spans="1:11" ht="30" customHeight="1" thickBot="1">
      <c r="A8" s="8" t="s">
        <v>38</v>
      </c>
      <c r="B8" s="10">
        <v>53147249</v>
      </c>
      <c r="C8" s="10">
        <v>53147249</v>
      </c>
      <c r="D8" s="10">
        <v>53147249</v>
      </c>
      <c r="E8" s="10">
        <v>53147249</v>
      </c>
      <c r="F8" s="10">
        <v>53143814.68</v>
      </c>
      <c r="G8" s="10">
        <f t="shared" si="0"/>
        <v>0</v>
      </c>
      <c r="H8" s="12">
        <f t="shared" si="1"/>
        <v>0</v>
      </c>
      <c r="I8" s="13">
        <f aca="true" t="shared" si="2" ref="I8:I14">D8/C8</f>
        <v>1</v>
      </c>
      <c r="J8" s="13">
        <f aca="true" t="shared" si="3" ref="J8:K13">E8/D8</f>
        <v>1</v>
      </c>
      <c r="K8" s="13">
        <f t="shared" si="3"/>
        <v>0.9999353810391954</v>
      </c>
    </row>
    <row r="9" spans="1:11" ht="30" customHeight="1" thickBot="1">
      <c r="A9" s="8" t="s">
        <v>44</v>
      </c>
      <c r="B9" s="10">
        <v>84589939</v>
      </c>
      <c r="C9" s="10">
        <v>84589939</v>
      </c>
      <c r="D9" s="10">
        <v>84162048.26</v>
      </c>
      <c r="E9" s="10">
        <v>84162048.26</v>
      </c>
      <c r="F9" s="10">
        <v>65619744.81</v>
      </c>
      <c r="G9" s="10">
        <f t="shared" si="0"/>
        <v>427890.73999999464</v>
      </c>
      <c r="H9" s="12">
        <f t="shared" si="1"/>
        <v>0</v>
      </c>
      <c r="I9" s="13">
        <f t="shared" si="2"/>
        <v>0.9949415882661885</v>
      </c>
      <c r="J9" s="13">
        <f t="shared" si="3"/>
        <v>1</v>
      </c>
      <c r="K9" s="13">
        <f t="shared" si="3"/>
        <v>0.7796833153024311</v>
      </c>
    </row>
    <row r="10" spans="1:11" ht="30" customHeight="1" thickBot="1">
      <c r="A10" s="8" t="s">
        <v>47</v>
      </c>
      <c r="B10" s="10">
        <v>0</v>
      </c>
      <c r="C10" s="10">
        <v>1044511</v>
      </c>
      <c r="D10" s="10">
        <v>1044491</v>
      </c>
      <c r="E10" s="10">
        <v>1044491</v>
      </c>
      <c r="F10" s="10">
        <v>428157</v>
      </c>
      <c r="G10" s="10">
        <f t="shared" si="0"/>
        <v>20</v>
      </c>
      <c r="H10" s="12">
        <f t="shared" si="1"/>
        <v>1044511</v>
      </c>
      <c r="I10" s="13">
        <f t="shared" si="2"/>
        <v>0.9999808522839875</v>
      </c>
      <c r="J10" s="13">
        <f t="shared" si="3"/>
        <v>1</v>
      </c>
      <c r="K10" s="13">
        <f t="shared" si="3"/>
        <v>0.4099192812575695</v>
      </c>
    </row>
    <row r="11" spans="1:11" ht="30" customHeight="1" thickBot="1">
      <c r="A11" s="8" t="s">
        <v>45</v>
      </c>
      <c r="B11" s="10">
        <v>13423740</v>
      </c>
      <c r="C11" s="10">
        <v>13423740</v>
      </c>
      <c r="D11" s="10">
        <v>13423630.58</v>
      </c>
      <c r="E11" s="10">
        <v>11182863.93</v>
      </c>
      <c r="F11" s="10">
        <v>10439118.04</v>
      </c>
      <c r="G11" s="10">
        <f t="shared" si="0"/>
        <v>109.4199999999255</v>
      </c>
      <c r="H11" s="12">
        <f t="shared" si="1"/>
        <v>0</v>
      </c>
      <c r="I11" s="13">
        <f t="shared" si="2"/>
        <v>0.9999918487694189</v>
      </c>
      <c r="J11" s="13">
        <f t="shared" si="3"/>
        <v>0.8330729800223688</v>
      </c>
      <c r="K11" s="13">
        <f t="shared" si="3"/>
        <v>0.9334923598591974</v>
      </c>
    </row>
    <row r="12" spans="1:11" ht="30" customHeight="1" thickBot="1">
      <c r="A12" s="8" t="s">
        <v>41</v>
      </c>
      <c r="B12" s="10">
        <v>2560000</v>
      </c>
      <c r="C12" s="24">
        <v>1000000</v>
      </c>
      <c r="D12" s="10">
        <v>999986.7</v>
      </c>
      <c r="E12" s="10">
        <v>56769.45</v>
      </c>
      <c r="F12" s="10">
        <v>50882.5</v>
      </c>
      <c r="G12" s="10">
        <f t="shared" si="0"/>
        <v>13.300000000046566</v>
      </c>
      <c r="H12" s="12">
        <f t="shared" si="1"/>
        <v>-1560000</v>
      </c>
      <c r="I12" s="13">
        <f t="shared" si="2"/>
        <v>0.9999867</v>
      </c>
      <c r="J12" s="13">
        <f t="shared" si="3"/>
        <v>0.05677020504372708</v>
      </c>
      <c r="K12" s="13">
        <f t="shared" si="3"/>
        <v>0.8963007392180126</v>
      </c>
    </row>
    <row r="13" spans="1:11" ht="30" customHeight="1" thickBot="1">
      <c r="A13" s="8" t="s">
        <v>23</v>
      </c>
      <c r="B13" s="10">
        <v>2423640</v>
      </c>
      <c r="C13" s="10">
        <v>2423640</v>
      </c>
      <c r="D13" s="10">
        <v>2347445.24</v>
      </c>
      <c r="E13" s="10">
        <v>1816366.27</v>
      </c>
      <c r="F13" s="10">
        <v>1802347.28</v>
      </c>
      <c r="G13" s="10">
        <f t="shared" si="0"/>
        <v>76194.75999999978</v>
      </c>
      <c r="H13" s="12">
        <f t="shared" si="1"/>
        <v>0</v>
      </c>
      <c r="I13" s="13">
        <f t="shared" si="2"/>
        <v>0.9685618491195063</v>
      </c>
      <c r="J13" s="13">
        <f t="shared" si="3"/>
        <v>0.773762999472567</v>
      </c>
      <c r="K13" s="13">
        <f t="shared" si="3"/>
        <v>0.9922818485282707</v>
      </c>
    </row>
    <row r="14" spans="1:11" ht="30" customHeight="1" thickBot="1">
      <c r="A14" s="7" t="s">
        <v>12</v>
      </c>
      <c r="B14" s="9">
        <f>SUM(B7:B13)</f>
        <v>848502231</v>
      </c>
      <c r="C14" s="9">
        <f>SUM(C7:C13)</f>
        <v>871995854</v>
      </c>
      <c r="D14" s="9">
        <f>SUM(D7:D13)</f>
        <v>842521491.2700001</v>
      </c>
      <c r="E14" s="9">
        <f>SUM(E7:E13)</f>
        <v>828923526.4999999</v>
      </c>
      <c r="F14" s="9">
        <f>SUM(F7:F13)</f>
        <v>773438898.9699998</v>
      </c>
      <c r="G14" s="9">
        <f t="shared" si="0"/>
        <v>29474362.7299999</v>
      </c>
      <c r="H14" s="9">
        <f t="shared" si="1"/>
        <v>23493623</v>
      </c>
      <c r="I14" s="14">
        <f t="shared" si="2"/>
        <v>0.9661989645996644</v>
      </c>
      <c r="J14" s="14">
        <f>E14/D14</f>
        <v>0.9838603941728502</v>
      </c>
      <c r="K14" s="14">
        <f>F14/E14</f>
        <v>0.9330642384294782</v>
      </c>
    </row>
    <row r="15" ht="12.75">
      <c r="A15" s="4" t="s">
        <v>33</v>
      </c>
    </row>
    <row r="18" ht="12.75">
      <c r="A18" s="23"/>
    </row>
    <row r="20" ht="12.75">
      <c r="C20" s="37"/>
    </row>
  </sheetData>
  <sheetProtection/>
  <mergeCells count="5">
    <mergeCell ref="A1:K1"/>
    <mergeCell ref="A2:K2"/>
    <mergeCell ref="A3:K3"/>
    <mergeCell ref="A4:K4"/>
    <mergeCell ref="J5:K5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Emílio dos Santos Filho</dc:creator>
  <cp:keywords/>
  <dc:description/>
  <cp:lastModifiedBy>Marcos Jose de Lima Cruz</cp:lastModifiedBy>
  <cp:lastPrinted>2019-03-14T18:01:00Z</cp:lastPrinted>
  <dcterms:created xsi:type="dcterms:W3CDTF">2017-06-27T15:31:58Z</dcterms:created>
  <dcterms:modified xsi:type="dcterms:W3CDTF">2020-03-04T15:09:47Z</dcterms:modified>
  <cp:category/>
  <cp:version/>
  <cp:contentType/>
  <cp:contentStatus/>
</cp:coreProperties>
</file>