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or Grupo" sheetId="1" r:id="rId1"/>
    <sheet name="Por Ação" sheetId="2" r:id="rId2"/>
    <sheet name="Por Ação_grupo" sheetId="3" r:id="rId3"/>
    <sheet name="Por Fonte" sheetId="4" r:id="rId4"/>
  </sheets>
  <definedNames>
    <definedName name="_xlnm.Print_Area" localSheetId="1">'Por Ação'!$A$1:$K$18</definedName>
    <definedName name="_xlnm.Print_Area" localSheetId="2">'Por Ação_grupo'!$A$1:$L$28</definedName>
  </definedNames>
  <calcPr fullCalcOnLoad="1"/>
</workbook>
</file>

<file path=xl/sharedStrings.xml><?xml version="1.0" encoding="utf-8"?>
<sst xmlns="http://schemas.openxmlformats.org/spreadsheetml/2006/main" count="136" uniqueCount="51">
  <si>
    <t>Ação</t>
  </si>
  <si>
    <t>09HB - Contribuição da União, de suas Autarquias e Fundações para o Custeio do Regime de Previdência dos Servidores Públicos Federais</t>
  </si>
  <si>
    <t>0181 - Pagamento de Aposentadorias e Pensões - Servidores Civis</t>
  </si>
  <si>
    <t>4572 - Capacitação de Servidores Públicos Federais em Processo de Qualificação e Requalificação</t>
  </si>
  <si>
    <t>Dotação Inicial(A)</t>
  </si>
  <si>
    <t>Dotação Atual(B)</t>
  </si>
  <si>
    <t>Liquidado(D)</t>
  </si>
  <si>
    <t>Pago(E)</t>
  </si>
  <si>
    <t>% Empenhado(G=C/D)</t>
  </si>
  <si>
    <t>Ajuste dotação                  ( F=B-A)</t>
  </si>
  <si>
    <t>% liquidado (H=D/C)</t>
  </si>
  <si>
    <t>% Pago(I=E/D)</t>
  </si>
  <si>
    <t>TOTAL</t>
  </si>
  <si>
    <r>
      <t>Empenhado(</t>
    </r>
    <r>
      <rPr>
        <b/>
        <sz val="10"/>
        <color indexed="41"/>
        <rFont val="Times New Roman"/>
        <family val="1"/>
      </rPr>
      <t>.</t>
    </r>
    <r>
      <rPr>
        <b/>
        <sz val="10"/>
        <color indexed="8"/>
        <rFont val="Times New Roman"/>
        <family val="1"/>
      </rPr>
      <t>C)</t>
    </r>
  </si>
  <si>
    <t>Saldo(J=B-A)</t>
  </si>
  <si>
    <t>UNIVERSIDADE FEDERAL DE ALAGOAS</t>
  </si>
  <si>
    <t xml:space="preserve">PRÓ-REITORIA DE GESTÃO INSTITUCIONAL </t>
  </si>
  <si>
    <t>Coordenadoria de Programação Orçamentária</t>
  </si>
  <si>
    <t>1 - Pessoal e Encargos Sociais</t>
  </si>
  <si>
    <t>3 - Outras Despesas Correntes</t>
  </si>
  <si>
    <t>4 - Investimentos</t>
  </si>
  <si>
    <t>Grupo de Despesa</t>
  </si>
  <si>
    <t>100 - Recursos Ordinários</t>
  </si>
  <si>
    <t>250 - Recursos Próprios Não-Financeiros</t>
  </si>
  <si>
    <t>20GK - Fomento às Ações de Graduação, Pós-Graduação, Ensino, Pesquisa e Extensão</t>
  </si>
  <si>
    <t>20TP - Pagamento de Pessoal Ativo da União</t>
  </si>
  <si>
    <t>4002 - Assistência ao Estudante de Ensino Superior</t>
  </si>
  <si>
    <t xml:space="preserve">Fonte </t>
  </si>
  <si>
    <t>20RK - Funcionamento de Instituições Federais de Ensino Superior</t>
  </si>
  <si>
    <t>2004 - Assistência Médica e Odontológica aos Servidores Civis, Empregados, Militares e seus Dependentes</t>
  </si>
  <si>
    <t>8282 - Reestruturação e Expansão de Instituições Federais de Ensino Superior</t>
  </si>
  <si>
    <t>20RL - Funcionamento de Instituições Federais de Educação Profissional e Tecnológica</t>
  </si>
  <si>
    <t>2994 - Assistência ao Estudante da Educação Profissional e Tecnológica</t>
  </si>
  <si>
    <t>Fonte: Tesouro Gerencial</t>
  </si>
  <si>
    <t>% Empenhado(G=C/B)</t>
  </si>
  <si>
    <t>0005 - Sentenças judiciais transitadas em julgado (precatórios)</t>
  </si>
  <si>
    <t>Valores em R$ 1,00</t>
  </si>
  <si>
    <t>0005 - Sentença Judicial Transitada em Julgado (Precatórios)</t>
  </si>
  <si>
    <t>156 - Contribuição para o Plano de Seguridade Social do Servidor</t>
  </si>
  <si>
    <t>00OQ - Contribuições a Organismos Internacionais sem Exigência de Programação Específica</t>
  </si>
  <si>
    <t>00PW - Contribuições a Entidades Nacionais sem Exigência de Programação Específica</t>
  </si>
  <si>
    <t>188 - Remuneração das Disponibilidades do Tesouro Nacional</t>
  </si>
  <si>
    <t>EXECUÇÃO ORÇAMENTÁRIA EXERCÍCIO - 2018</t>
  </si>
  <si>
    <t>Saldo(J=B-C)</t>
  </si>
  <si>
    <t>212B - Benefícios Obrigatórios aos Servidores Civis, Empregados e Militares</t>
  </si>
  <si>
    <t>153 - Contribuição para Financiamento da Seguridade Social</t>
  </si>
  <si>
    <t>169 - Contribuição Patronal para o Plano de Seguridade Social do Servidor</t>
  </si>
  <si>
    <t>650 - Recursos Não-financeiros Diretamente Arrecadados</t>
  </si>
  <si>
    <t>956 - Contribuição para o Plano de Seguridade Social do Servidor</t>
  </si>
  <si>
    <t>969 - Contribuição Patronal para o Plano de Seguridade Social do Servidor</t>
  </si>
  <si>
    <t>108 - Fundo Social  (Participação Destinada à Educação Pública e Saúde)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</si>
</sst>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.000%"/>
    <numFmt numFmtId="166" formatCode="#,##0.00;\(#,##0.00\)"/>
    <numFmt numFmtId="167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41"/>
      <name val="Times New Roman"/>
      <family val="1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5" fillId="35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10" fontId="4" fillId="33" borderId="10" xfId="51" applyNumberFormat="1" applyFont="1" applyFill="1" applyBorder="1" applyAlignment="1">
      <alignment horizontal="right" vertical="center"/>
    </xf>
    <xf numFmtId="10" fontId="6" fillId="35" borderId="10" xfId="51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4" fillId="35" borderId="10" xfId="0" applyNumberFormat="1" applyFont="1" applyFill="1" applyBorder="1" applyAlignment="1">
      <alignment horizontal="right" vertical="center"/>
    </xf>
    <xf numFmtId="10" fontId="4" fillId="35" borderId="10" xfId="51" applyNumberFormat="1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9" fontId="0" fillId="0" borderId="0" xfId="51" applyFont="1" applyAlignment="1">
      <alignment/>
    </xf>
    <xf numFmtId="49" fontId="3" fillId="33" borderId="13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3" fontId="47" fillId="36" borderId="16" xfId="0" applyNumberFormat="1" applyFont="1" applyFill="1" applyBorder="1" applyAlignment="1">
      <alignment horizontal="right" vertical="center"/>
    </xf>
    <xf numFmtId="166" fontId="47" fillId="36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F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D19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1E0B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0</xdr:rowOff>
    </xdr:from>
    <xdr:to>
      <xdr:col>11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2.57421875" style="0" bestFit="1" customWidth="1"/>
    <col min="2" max="3" width="10.8515625" style="0" bestFit="1" customWidth="1"/>
    <col min="4" max="4" width="12.57421875" style="0" bestFit="1" customWidth="1"/>
    <col min="5" max="6" width="11.7109375" style="0" bestFit="1" customWidth="1"/>
    <col min="7" max="7" width="12.28125" style="0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</row>
    <row r="2" spans="1:12" ht="12.75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2" ht="23.25" customHeight="1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"/>
    </row>
    <row r="4" spans="1:12" ht="23.25" customHeight="1">
      <c r="A4" s="26" t="s">
        <v>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3"/>
    </row>
    <row r="5" spans="10:11" ht="13.5" thickBot="1">
      <c r="J5" s="27" t="s">
        <v>36</v>
      </c>
      <c r="K5" s="27"/>
    </row>
    <row r="6" spans="1:11" ht="39" thickBot="1">
      <c r="A6" s="5" t="s">
        <v>21</v>
      </c>
      <c r="B6" s="11" t="s">
        <v>4</v>
      </c>
      <c r="C6" s="11" t="s">
        <v>5</v>
      </c>
      <c r="D6" s="11" t="s">
        <v>13</v>
      </c>
      <c r="E6" s="5" t="s">
        <v>6</v>
      </c>
      <c r="F6" s="5" t="s">
        <v>7</v>
      </c>
      <c r="G6" s="11" t="s">
        <v>43</v>
      </c>
      <c r="H6" s="11" t="s">
        <v>9</v>
      </c>
      <c r="I6" s="11" t="s">
        <v>34</v>
      </c>
      <c r="J6" s="11" t="s">
        <v>10</v>
      </c>
      <c r="K6" s="11" t="s">
        <v>11</v>
      </c>
    </row>
    <row r="7" spans="1:11" ht="30" customHeight="1" thickBot="1">
      <c r="A7" s="6" t="s">
        <v>18</v>
      </c>
      <c r="B7" s="10">
        <v>715448547</v>
      </c>
      <c r="C7" s="10">
        <v>768085308</v>
      </c>
      <c r="D7" s="10">
        <v>690919772.22</v>
      </c>
      <c r="E7" s="10">
        <v>685412683.05</v>
      </c>
      <c r="F7" s="10">
        <v>635267431.01</v>
      </c>
      <c r="G7" s="10">
        <f>C7-D7</f>
        <v>77165535.77999997</v>
      </c>
      <c r="H7" s="12">
        <f>C7-B7</f>
        <v>52636761</v>
      </c>
      <c r="I7" s="13">
        <f aca="true" t="shared" si="0" ref="I7:K10">D7/C7</f>
        <v>0.8995352013945827</v>
      </c>
      <c r="J7" s="13">
        <f t="shared" si="0"/>
        <v>0.9920293362682252</v>
      </c>
      <c r="K7" s="13">
        <f>F7/E7</f>
        <v>0.9268393286554607</v>
      </c>
    </row>
    <row r="8" spans="1:11" ht="30" customHeight="1" thickBot="1">
      <c r="A8" s="6" t="s">
        <v>19</v>
      </c>
      <c r="B8" s="10">
        <v>124347054</v>
      </c>
      <c r="C8" s="10">
        <v>126481921</v>
      </c>
      <c r="D8" s="10">
        <v>122930903.3899999</v>
      </c>
      <c r="E8" s="10">
        <v>110270902.5899998</v>
      </c>
      <c r="F8" s="10">
        <v>105305677.3499996</v>
      </c>
      <c r="G8" s="10">
        <f>C8-D8</f>
        <v>3551017.6100001037</v>
      </c>
      <c r="H8" s="12">
        <f>C8-B8</f>
        <v>2134867</v>
      </c>
      <c r="I8" s="13">
        <f t="shared" si="0"/>
        <v>0.9719247021082159</v>
      </c>
      <c r="J8" s="13">
        <f t="shared" si="0"/>
        <v>0.8970153114401503</v>
      </c>
      <c r="K8" s="13">
        <f t="shared" si="0"/>
        <v>0.9549724802882816</v>
      </c>
    </row>
    <row r="9" spans="1:11" ht="30" customHeight="1" thickBot="1">
      <c r="A9" s="8" t="s">
        <v>20</v>
      </c>
      <c r="B9" s="10">
        <v>9454382</v>
      </c>
      <c r="C9" s="10">
        <v>9079913</v>
      </c>
      <c r="D9" s="10">
        <v>7014117.83</v>
      </c>
      <c r="E9" s="10">
        <v>2196951.14</v>
      </c>
      <c r="F9" s="10">
        <v>1185689.05</v>
      </c>
      <c r="G9" s="10">
        <f>C9-D9</f>
        <v>2065795.17</v>
      </c>
      <c r="H9" s="12">
        <f>C9-B9</f>
        <v>-374469</v>
      </c>
      <c r="I9" s="13">
        <f t="shared" si="0"/>
        <v>0.7724873388104049</v>
      </c>
      <c r="J9" s="13">
        <f t="shared" si="0"/>
        <v>0.31321845358848216</v>
      </c>
      <c r="K9" s="13">
        <f t="shared" si="0"/>
        <v>0.539697505516668</v>
      </c>
    </row>
    <row r="10" spans="1:11" ht="30" customHeight="1" thickBot="1">
      <c r="A10" s="7" t="s">
        <v>12</v>
      </c>
      <c r="B10" s="9">
        <f>SUM(B7:B9)</f>
        <v>849249983</v>
      </c>
      <c r="C10" s="9">
        <f>SUM(C7:C9)</f>
        <v>903647142</v>
      </c>
      <c r="D10" s="9">
        <f>SUM(D7:D9)</f>
        <v>820864793.4399999</v>
      </c>
      <c r="E10" s="9">
        <f>SUM(E7:E9)</f>
        <v>797880536.7799997</v>
      </c>
      <c r="F10" s="9">
        <f>SUM(F7:F9)</f>
        <v>741758797.4099996</v>
      </c>
      <c r="G10" s="9">
        <f>C10-D10</f>
        <v>82782348.56000006</v>
      </c>
      <c r="H10" s="9">
        <f>C10-B10</f>
        <v>54397159</v>
      </c>
      <c r="I10" s="14">
        <f t="shared" si="0"/>
        <v>0.9083908478072737</v>
      </c>
      <c r="J10" s="14">
        <f t="shared" si="0"/>
        <v>0.971999948293945</v>
      </c>
      <c r="K10" s="14">
        <f t="shared" si="0"/>
        <v>0.9296614758940102</v>
      </c>
    </row>
    <row r="11" ht="12.75">
      <c r="A11" s="4" t="s">
        <v>33</v>
      </c>
    </row>
    <row r="15" ht="12.75">
      <c r="E15" s="22"/>
    </row>
  </sheetData>
  <sheetProtection/>
  <mergeCells count="5">
    <mergeCell ref="A1:K1"/>
    <mergeCell ref="A2:K2"/>
    <mergeCell ref="A3:K3"/>
    <mergeCell ref="A4:K4"/>
    <mergeCell ref="J5:K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3">
      <selection activeCell="A23" sqref="A23"/>
    </sheetView>
  </sheetViews>
  <sheetFormatPr defaultColWidth="9.140625" defaultRowHeight="12.75"/>
  <cols>
    <col min="1" max="1" width="78.140625" style="16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2.28125" style="0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</row>
    <row r="2" spans="1:12" ht="12.75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2" ht="23.25" customHeight="1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"/>
    </row>
    <row r="4" spans="1:12" ht="23.25" customHeight="1">
      <c r="A4" s="26" t="s">
        <v>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3"/>
    </row>
    <row r="5" spans="1:12" ht="16.5" customHeight="1" thickBot="1">
      <c r="A5" s="2"/>
      <c r="B5" s="2"/>
      <c r="C5" s="2"/>
      <c r="D5" s="2"/>
      <c r="E5" s="2"/>
      <c r="F5" s="2"/>
      <c r="G5" s="2"/>
      <c r="H5" s="2"/>
      <c r="I5" s="2"/>
      <c r="J5" s="27" t="s">
        <v>36</v>
      </c>
      <c r="K5" s="27"/>
      <c r="L5" s="3"/>
    </row>
    <row r="6" spans="1:11" ht="39" thickBot="1">
      <c r="A6" s="15" t="s">
        <v>0</v>
      </c>
      <c r="B6" s="11" t="s">
        <v>4</v>
      </c>
      <c r="C6" s="11" t="s">
        <v>5</v>
      </c>
      <c r="D6" s="11" t="s">
        <v>13</v>
      </c>
      <c r="E6" s="5" t="s">
        <v>6</v>
      </c>
      <c r="F6" s="5" t="s">
        <v>7</v>
      </c>
      <c r="G6" s="11" t="s">
        <v>14</v>
      </c>
      <c r="H6" s="11" t="s">
        <v>9</v>
      </c>
      <c r="I6" s="11" t="s">
        <v>8</v>
      </c>
      <c r="J6" s="11" t="s">
        <v>10</v>
      </c>
      <c r="K6" s="11" t="s">
        <v>11</v>
      </c>
    </row>
    <row r="7" spans="1:11" ht="30" customHeight="1" thickBot="1">
      <c r="A7" s="8" t="s">
        <v>35</v>
      </c>
      <c r="B7" s="10">
        <f>SUM('Por Ação_grupo'!C7:C8)</f>
        <v>76682483</v>
      </c>
      <c r="C7" s="10">
        <f>SUM('Por Ação_grupo'!D7:D8)</f>
        <v>74667010</v>
      </c>
      <c r="D7" s="10"/>
      <c r="E7" s="10"/>
      <c r="F7" s="10"/>
      <c r="G7" s="10">
        <f>C7-D7</f>
        <v>74667010</v>
      </c>
      <c r="H7" s="12">
        <f>C7-B7</f>
        <v>-2015473</v>
      </c>
      <c r="I7" s="13">
        <f>D7/C7</f>
        <v>0</v>
      </c>
      <c r="J7" s="13" t="e">
        <f>E7/D7</f>
        <v>#DIV/0!</v>
      </c>
      <c r="K7" s="13" t="e">
        <f>F7/E7</f>
        <v>#DIV/0!</v>
      </c>
    </row>
    <row r="8" spans="1:11" ht="30" customHeight="1" thickBot="1">
      <c r="A8" s="8" t="s">
        <v>39</v>
      </c>
      <c r="B8" s="10">
        <f>'Por Ação_grupo'!C9</f>
        <v>3170</v>
      </c>
      <c r="C8" s="10">
        <f>'Por Ação_grupo'!D9</f>
        <v>3170</v>
      </c>
      <c r="D8" s="10"/>
      <c r="E8" s="10"/>
      <c r="F8" s="10"/>
      <c r="G8" s="10">
        <f aca="true" t="shared" si="0" ref="G8:G19">C8-D8</f>
        <v>3170</v>
      </c>
      <c r="H8" s="12">
        <f aca="true" t="shared" si="1" ref="H8:H19">C8-B8</f>
        <v>0</v>
      </c>
      <c r="I8" s="13">
        <f aca="true" t="shared" si="2" ref="I8:I22">D8/C8</f>
        <v>0</v>
      </c>
      <c r="J8" s="13" t="e">
        <f aca="true" t="shared" si="3" ref="J8:K10">E8/D8</f>
        <v>#DIV/0!</v>
      </c>
      <c r="K8" s="13" t="e">
        <f t="shared" si="3"/>
        <v>#DIV/0!</v>
      </c>
    </row>
    <row r="9" spans="1:11" ht="30" customHeight="1" thickBot="1">
      <c r="A9" s="8" t="s">
        <v>40</v>
      </c>
      <c r="B9" s="10">
        <f>'Por Ação_grupo'!C10</f>
        <v>172750</v>
      </c>
      <c r="C9" s="10">
        <f>'Por Ação_grupo'!D10</f>
        <v>172750</v>
      </c>
      <c r="D9" s="10">
        <f>'Por Ação_grupo'!E10</f>
        <v>89363.34</v>
      </c>
      <c r="E9" s="10">
        <f>'Por Ação_grupo'!F10</f>
        <v>24789.9</v>
      </c>
      <c r="F9" s="10">
        <f>'Por Ação_grupo'!G10</f>
        <v>24789.9</v>
      </c>
      <c r="G9" s="10">
        <f t="shared" si="0"/>
        <v>83386.66</v>
      </c>
      <c r="H9" s="12">
        <f t="shared" si="1"/>
        <v>0</v>
      </c>
      <c r="I9" s="13">
        <f t="shared" si="2"/>
        <v>0.5172986396526773</v>
      </c>
      <c r="J9" s="13">
        <f t="shared" si="3"/>
        <v>0.27740570126407543</v>
      </c>
      <c r="K9" s="13">
        <f t="shared" si="3"/>
        <v>1</v>
      </c>
    </row>
    <row r="10" spans="1:11" ht="30" customHeight="1" thickBot="1">
      <c r="A10" s="8" t="s">
        <v>2</v>
      </c>
      <c r="B10" s="10">
        <f>'Por Ação_grupo'!C11</f>
        <v>208973037</v>
      </c>
      <c r="C10" s="10">
        <f>'Por Ação_grupo'!D11</f>
        <v>229236955</v>
      </c>
      <c r="D10" s="10">
        <f>'Por Ação_grupo'!E11</f>
        <v>228641479.99</v>
      </c>
      <c r="E10" s="10">
        <f>'Por Ação_grupo'!F11</f>
        <v>223456780.12</v>
      </c>
      <c r="F10" s="10">
        <f>'Por Ação_grupo'!G11</f>
        <v>210482790.54</v>
      </c>
      <c r="G10" s="10">
        <f>C10-D10</f>
        <v>595475.0099999905</v>
      </c>
      <c r="H10" s="12">
        <f>C10-B10</f>
        <v>20263918</v>
      </c>
      <c r="I10" s="13">
        <f>D10/C10</f>
        <v>0.9974023603218775</v>
      </c>
      <c r="J10" s="13">
        <f t="shared" si="3"/>
        <v>0.977323887729266</v>
      </c>
      <c r="K10" s="13">
        <f t="shared" si="3"/>
        <v>0.9419396020428077</v>
      </c>
    </row>
    <row r="11" spans="1:11" ht="30" customHeight="1" thickBot="1">
      <c r="A11" s="6" t="s">
        <v>1</v>
      </c>
      <c r="B11" s="10">
        <f>'Por Ação_grupo'!C12</f>
        <v>78775874</v>
      </c>
      <c r="C11" s="10">
        <f>'Por Ação_grupo'!D12</f>
        <v>78775874</v>
      </c>
      <c r="D11" s="10">
        <f>'Por Ação_grupo'!E12</f>
        <v>74419671.64</v>
      </c>
      <c r="E11" s="10">
        <f>'Por Ação_grupo'!F12</f>
        <v>74419671.64</v>
      </c>
      <c r="F11" s="10">
        <f>'Por Ação_grupo'!G12</f>
        <v>74419671.64</v>
      </c>
      <c r="G11" s="10">
        <f t="shared" si="0"/>
        <v>4356202.359999999</v>
      </c>
      <c r="H11" s="12">
        <f t="shared" si="1"/>
        <v>0</v>
      </c>
      <c r="I11" s="13">
        <f t="shared" si="2"/>
        <v>0.9447013135011362</v>
      </c>
      <c r="J11" s="13">
        <f aca="true" t="shared" si="4" ref="J11:J19">E11/D11</f>
        <v>1</v>
      </c>
      <c r="K11" s="13">
        <f aca="true" t="shared" si="5" ref="K11:K19">F11/E11</f>
        <v>1</v>
      </c>
    </row>
    <row r="12" spans="1:11" ht="30" customHeight="1" thickBot="1">
      <c r="A12" s="6" t="s">
        <v>29</v>
      </c>
      <c r="B12" s="10">
        <f>'Por Ação_grupo'!C13</f>
        <v>6838128</v>
      </c>
      <c r="C12" s="10">
        <f>'Por Ação_grupo'!D13</f>
        <v>7741635</v>
      </c>
      <c r="D12" s="10">
        <f>'Por Ação_grupo'!E13</f>
        <v>7741635</v>
      </c>
      <c r="E12" s="10">
        <f>'Por Ação_grupo'!F13</f>
        <v>7644504.04</v>
      </c>
      <c r="F12" s="10">
        <f>'Por Ação_grupo'!G13</f>
        <v>7476553.23</v>
      </c>
      <c r="G12" s="10">
        <f>C12-D12</f>
        <v>0</v>
      </c>
      <c r="H12" s="12">
        <f>C12-B12</f>
        <v>903507</v>
      </c>
      <c r="I12" s="13">
        <f aca="true" t="shared" si="6" ref="I12:K13">D12/C12</f>
        <v>1</v>
      </c>
      <c r="J12" s="13">
        <f t="shared" si="6"/>
        <v>0.9874534307029458</v>
      </c>
      <c r="K12" s="13">
        <f t="shared" si="6"/>
        <v>0.97802986182999</v>
      </c>
    </row>
    <row r="13" spans="1:11" ht="30" customHeight="1" thickBot="1">
      <c r="A13" s="8" t="s">
        <v>44</v>
      </c>
      <c r="B13" s="10">
        <f>'Por Ação_grupo'!C14</f>
        <v>18940651</v>
      </c>
      <c r="C13" s="10">
        <f>'Por Ação_grupo'!D14</f>
        <v>19877502</v>
      </c>
      <c r="D13" s="10">
        <f>'Por Ação_grupo'!E14</f>
        <v>19632965.51</v>
      </c>
      <c r="E13" s="10">
        <f>'Por Ação_grupo'!F14</f>
        <v>19540026.61</v>
      </c>
      <c r="F13" s="10">
        <f>'Por Ação_grupo'!G14</f>
        <v>17922178.93</v>
      </c>
      <c r="G13" s="10">
        <f>C13-D13</f>
        <v>244536.48999999836</v>
      </c>
      <c r="H13" s="12">
        <f>C13-B13</f>
        <v>936851</v>
      </c>
      <c r="I13" s="13">
        <f t="shared" si="6"/>
        <v>0.9876978259139404</v>
      </c>
      <c r="J13" s="13">
        <f t="shared" si="6"/>
        <v>0.9952661812627001</v>
      </c>
      <c r="K13" s="13">
        <f t="shared" si="6"/>
        <v>0.9172034044635315</v>
      </c>
    </row>
    <row r="14" spans="1:11" ht="30" customHeight="1" thickBot="1">
      <c r="A14" s="8" t="s">
        <v>24</v>
      </c>
      <c r="B14" s="10">
        <f>SUM('Por Ação_grupo'!C15:C15)</f>
        <v>84000</v>
      </c>
      <c r="C14" s="10">
        <f>SUM('Por Ação_grupo'!D15:D15)</f>
        <v>84000</v>
      </c>
      <c r="D14" s="10">
        <f>SUM('Por Ação_grupo'!E15:E15)</f>
        <v>84000</v>
      </c>
      <c r="E14" s="10">
        <f>SUM('Por Ação_grupo'!F15:F15)</f>
        <v>68460.08</v>
      </c>
      <c r="F14" s="10">
        <f>SUM('Por Ação_grupo'!G15:G15)</f>
        <v>62537.93</v>
      </c>
      <c r="G14" s="10">
        <f t="shared" si="0"/>
        <v>0</v>
      </c>
      <c r="H14" s="12">
        <f t="shared" si="1"/>
        <v>0</v>
      </c>
      <c r="I14" s="13">
        <f t="shared" si="2"/>
        <v>1</v>
      </c>
      <c r="J14" s="13">
        <f t="shared" si="4"/>
        <v>0.8150009523809524</v>
      </c>
      <c r="K14" s="13">
        <f t="shared" si="5"/>
        <v>0.9134948425418141</v>
      </c>
    </row>
    <row r="15" spans="1:11" ht="30" customHeight="1" thickBot="1">
      <c r="A15" s="8" t="s">
        <v>28</v>
      </c>
      <c r="B15" s="10">
        <f>SUM('Por Ação_grupo'!C16:C17)</f>
        <v>75545530</v>
      </c>
      <c r="C15" s="10">
        <f>SUM('Por Ação_grupo'!D16:D17)</f>
        <v>75545530</v>
      </c>
      <c r="D15" s="10">
        <f>SUM('Por Ação_grupo'!E16:E17)</f>
        <v>75461995.5399999</v>
      </c>
      <c r="E15" s="10">
        <f>SUM('Por Ação_grupo'!F16:F17)</f>
        <v>65876755.1199998</v>
      </c>
      <c r="F15" s="10">
        <f>SUM('Por Ação_grupo'!G16:G17)</f>
        <v>63451021.579999596</v>
      </c>
      <c r="G15" s="10">
        <f t="shared" si="0"/>
        <v>83534.46000009775</v>
      </c>
      <c r="H15" s="12">
        <f t="shared" si="1"/>
        <v>0</v>
      </c>
      <c r="I15" s="13">
        <f t="shared" si="2"/>
        <v>0.9988942501296887</v>
      </c>
      <c r="J15" s="13">
        <f t="shared" si="4"/>
        <v>0.8729792347603731</v>
      </c>
      <c r="K15" s="13">
        <f t="shared" si="5"/>
        <v>0.9631777015188204</v>
      </c>
    </row>
    <row r="16" spans="1:11" ht="30" customHeight="1" thickBot="1">
      <c r="A16" s="8" t="s">
        <v>31</v>
      </c>
      <c r="B16" s="10">
        <f>SUM('Por Ação_grupo'!C18:C19)</f>
        <v>644720</v>
      </c>
      <c r="C16" s="10">
        <f>SUM('Por Ação_grupo'!D18:D19)</f>
        <v>644720</v>
      </c>
      <c r="D16" s="10">
        <f>SUM('Por Ação_grupo'!E18:E19)</f>
        <v>477482.3</v>
      </c>
      <c r="E16" s="10">
        <f>SUM('Por Ação_grupo'!F18:F19)</f>
        <v>142821.67</v>
      </c>
      <c r="F16" s="10">
        <f>SUM('Por Ação_grupo'!G18:G19)</f>
        <v>100074.01</v>
      </c>
      <c r="G16" s="10">
        <f t="shared" si="0"/>
        <v>167237.7</v>
      </c>
      <c r="H16" s="12">
        <f t="shared" si="1"/>
        <v>0</v>
      </c>
      <c r="I16" s="13">
        <f t="shared" si="2"/>
        <v>0.7406041382305497</v>
      </c>
      <c r="J16" s="13">
        <f t="shared" si="4"/>
        <v>0.2991140614008101</v>
      </c>
      <c r="K16" s="13">
        <f t="shared" si="5"/>
        <v>0.7006920588451317</v>
      </c>
    </row>
    <row r="17" spans="1:11" ht="30" customHeight="1" thickBot="1">
      <c r="A17" s="6" t="s">
        <v>25</v>
      </c>
      <c r="B17" s="10">
        <f>'Por Ação_grupo'!C20</f>
        <v>354051489</v>
      </c>
      <c r="C17" s="10">
        <f>'Por Ação_grupo'!D20</f>
        <v>388359845</v>
      </c>
      <c r="D17" s="10">
        <f>'Por Ação_grupo'!E20</f>
        <v>387858620.59</v>
      </c>
      <c r="E17" s="10">
        <f>'Por Ação_grupo'!F20</f>
        <v>387536231.29</v>
      </c>
      <c r="F17" s="10">
        <f>'Por Ação_grupo'!G20</f>
        <v>350364968.83</v>
      </c>
      <c r="G17" s="10">
        <f t="shared" si="0"/>
        <v>501224.4100000262</v>
      </c>
      <c r="H17" s="12">
        <f t="shared" si="1"/>
        <v>34308356</v>
      </c>
      <c r="I17" s="13">
        <f t="shared" si="2"/>
        <v>0.998709381475832</v>
      </c>
      <c r="J17" s="13">
        <f t="shared" si="4"/>
        <v>0.9991687968685354</v>
      </c>
      <c r="K17" s="13">
        <f t="shared" si="5"/>
        <v>0.9040831296308289</v>
      </c>
    </row>
    <row r="18" spans="1:11" ht="30" customHeight="1" thickBot="1">
      <c r="A18" s="6" t="s">
        <v>32</v>
      </c>
      <c r="B18" s="10">
        <f>'Por Ação_grupo'!C21</f>
        <v>225000</v>
      </c>
      <c r="C18" s="10">
        <f>'Por Ação_grupo'!D21</f>
        <v>225000</v>
      </c>
      <c r="D18" s="10">
        <f>'Por Ação_grupo'!E21</f>
        <v>221200</v>
      </c>
      <c r="E18" s="10">
        <f>'Por Ação_grupo'!F21</f>
        <v>221200</v>
      </c>
      <c r="F18" s="10">
        <f>'Por Ação_grupo'!G21</f>
        <v>200000</v>
      </c>
      <c r="G18" s="10">
        <f t="shared" si="0"/>
        <v>3800</v>
      </c>
      <c r="H18" s="12">
        <f t="shared" si="1"/>
        <v>0</v>
      </c>
      <c r="I18" s="13">
        <f t="shared" si="2"/>
        <v>0.9831111111111112</v>
      </c>
      <c r="J18" s="13">
        <f t="shared" si="4"/>
        <v>1</v>
      </c>
      <c r="K18" s="13">
        <f t="shared" si="5"/>
        <v>0.9041591320072333</v>
      </c>
    </row>
    <row r="19" spans="1:11" ht="30" customHeight="1" thickBot="1">
      <c r="A19" s="6" t="s">
        <v>26</v>
      </c>
      <c r="B19" s="10">
        <f>SUM('Por Ação_grupo'!C22:C23)</f>
        <v>22011304</v>
      </c>
      <c r="C19" s="10">
        <f>SUM('Por Ação_grupo'!D22:D23)</f>
        <v>22011304</v>
      </c>
      <c r="D19" s="10">
        <f>SUM('Por Ação_grupo'!E22:E23)</f>
        <v>21829051.33</v>
      </c>
      <c r="E19" s="10">
        <f>SUM('Por Ação_grupo'!F22:F23)</f>
        <v>16728846.65</v>
      </c>
      <c r="F19" s="10">
        <f>SUM('Por Ação_grupo'!G22:G23)</f>
        <v>15205195.13</v>
      </c>
      <c r="G19" s="10">
        <f t="shared" si="0"/>
        <v>182252.6700000018</v>
      </c>
      <c r="H19" s="12">
        <f t="shared" si="1"/>
        <v>0</v>
      </c>
      <c r="I19" s="13">
        <f t="shared" si="2"/>
        <v>0.991720042120176</v>
      </c>
      <c r="J19" s="13">
        <f t="shared" si="4"/>
        <v>0.7663570164869827</v>
      </c>
      <c r="K19" s="13">
        <f t="shared" si="5"/>
        <v>0.9089207073339991</v>
      </c>
    </row>
    <row r="20" spans="1:11" ht="30" customHeight="1" thickBot="1">
      <c r="A20" s="20" t="s">
        <v>3</v>
      </c>
      <c r="B20" s="10">
        <f>SUM('Por Ação_grupo'!C24:C25)</f>
        <v>1266400</v>
      </c>
      <c r="C20" s="10">
        <f>SUM('Por Ação_grupo'!D24:D25)</f>
        <v>1266400</v>
      </c>
      <c r="D20" s="10">
        <f>SUM('Por Ação_grupo'!E24:E25)</f>
        <v>1171999.1</v>
      </c>
      <c r="E20" s="10">
        <f>SUM('Por Ação_grupo'!F24:F25)</f>
        <v>1123397.56</v>
      </c>
      <c r="F20" s="10">
        <f>SUM('Por Ação_grupo'!G24:G25)</f>
        <v>1081760.81</v>
      </c>
      <c r="G20" s="10">
        <f>C20-D20</f>
        <v>94400.8999999999</v>
      </c>
      <c r="H20" s="12">
        <f>C20-B20</f>
        <v>0</v>
      </c>
      <c r="I20" s="13">
        <f t="shared" si="2"/>
        <v>0.9254572804801011</v>
      </c>
      <c r="J20" s="13">
        <f aca="true" t="shared" si="7" ref="J20:K22">E20/D20</f>
        <v>0.9585310773702812</v>
      </c>
      <c r="K20" s="13">
        <f t="shared" si="7"/>
        <v>0.9629367630102383</v>
      </c>
    </row>
    <row r="21" spans="1:11" ht="30" customHeight="1" thickBot="1">
      <c r="A21" s="20" t="s">
        <v>30</v>
      </c>
      <c r="B21" s="10">
        <f>'Por Ação_grupo'!C26</f>
        <v>5035447</v>
      </c>
      <c r="C21" s="10">
        <f>'Por Ação_grupo'!D26</f>
        <v>5035447</v>
      </c>
      <c r="D21" s="10">
        <f>'Por Ação_grupo'!E26</f>
        <v>3235329.1</v>
      </c>
      <c r="E21" s="10">
        <f>'Por Ação_grupo'!F26</f>
        <v>1097052.1</v>
      </c>
      <c r="F21" s="10">
        <f>'Por Ação_grupo'!G26</f>
        <v>967254.88</v>
      </c>
      <c r="G21" s="10">
        <f>C21-D21</f>
        <v>1800117.9</v>
      </c>
      <c r="H21" s="12">
        <f>C21-B21</f>
        <v>0</v>
      </c>
      <c r="I21" s="13">
        <f t="shared" si="2"/>
        <v>0.6425108039067833</v>
      </c>
      <c r="J21" s="13">
        <f t="shared" si="7"/>
        <v>0.33908516447368525</v>
      </c>
      <c r="K21" s="13">
        <f t="shared" si="7"/>
        <v>0.8816854550481239</v>
      </c>
    </row>
    <row r="22" spans="1:11" ht="13.5" thickBot="1">
      <c r="A22" s="7" t="s">
        <v>12</v>
      </c>
      <c r="B22" s="9">
        <f>SUM(B7:B21)</f>
        <v>849249983</v>
      </c>
      <c r="C22" s="9">
        <f>SUM(C7:C21)</f>
        <v>903647142</v>
      </c>
      <c r="D22" s="9">
        <f>SUM(D7:D21)</f>
        <v>820864793.4399999</v>
      </c>
      <c r="E22" s="9">
        <f>SUM(E7:E21)</f>
        <v>797880536.7799999</v>
      </c>
      <c r="F22" s="9">
        <f>SUM(F7:F21)</f>
        <v>741758797.4099996</v>
      </c>
      <c r="G22" s="9">
        <f>C22-D22</f>
        <v>82782348.56000006</v>
      </c>
      <c r="H22" s="9">
        <f>C22-B22</f>
        <v>54397159</v>
      </c>
      <c r="I22" s="14">
        <f t="shared" si="2"/>
        <v>0.9083908478072737</v>
      </c>
      <c r="J22" s="14">
        <f t="shared" si="7"/>
        <v>0.9719999482939451</v>
      </c>
      <c r="K22" s="14">
        <f t="shared" si="7"/>
        <v>0.92966147589401</v>
      </c>
    </row>
    <row r="23" ht="12.75">
      <c r="A23" s="4" t="s">
        <v>33</v>
      </c>
    </row>
  </sheetData>
  <sheetProtection/>
  <mergeCells count="5">
    <mergeCell ref="A4:K4"/>
    <mergeCell ref="A1:K1"/>
    <mergeCell ref="A2:K2"/>
    <mergeCell ref="A3:K3"/>
    <mergeCell ref="J5:K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9">
      <selection activeCell="B17" sqref="B17"/>
    </sheetView>
  </sheetViews>
  <sheetFormatPr defaultColWidth="9.140625" defaultRowHeight="12.75"/>
  <cols>
    <col min="1" max="1" width="85.421875" style="0" customWidth="1"/>
    <col min="2" max="2" width="27.28125" style="0" bestFit="1" customWidth="1"/>
    <col min="3" max="4" width="10.8515625" style="0" bestFit="1" customWidth="1"/>
    <col min="5" max="5" width="12.57421875" style="0" bestFit="1" customWidth="1"/>
    <col min="6" max="6" width="11.00390625" style="0" bestFit="1" customWidth="1"/>
    <col min="7" max="7" width="10.8515625" style="0" bestFit="1" customWidth="1"/>
    <col min="8" max="8" width="12.28125" style="0" customWidth="1"/>
    <col min="9" max="9" width="10.8515625" style="0" bestFit="1" customWidth="1"/>
    <col min="10" max="10" width="9.57421875" style="0" customWidth="1"/>
    <col min="12" max="12" width="10.7109375" style="0" customWidth="1"/>
  </cols>
  <sheetData>
    <row r="1" spans="1:13" ht="12.7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3" ht="12.75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</row>
    <row r="3" spans="1:13" ht="23.25" customHeight="1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3"/>
    </row>
    <row r="4" spans="1:13" ht="23.25" customHeight="1">
      <c r="A4" s="26" t="s">
        <v>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3"/>
    </row>
    <row r="5" spans="1:12" ht="13.5" thickBot="1">
      <c r="A5" s="21"/>
      <c r="B5" s="21"/>
      <c r="C5" s="21"/>
      <c r="D5" s="21"/>
      <c r="E5" s="21"/>
      <c r="F5" s="21"/>
      <c r="G5" s="21"/>
      <c r="H5" s="21"/>
      <c r="I5" s="21"/>
      <c r="J5" s="32" t="s">
        <v>36</v>
      </c>
      <c r="K5" s="32"/>
      <c r="L5" s="32"/>
    </row>
    <row r="6" spans="1:12" ht="39" thickBot="1">
      <c r="A6" s="5" t="s">
        <v>0</v>
      </c>
      <c r="B6" s="5" t="s">
        <v>21</v>
      </c>
      <c r="C6" s="11" t="s">
        <v>4</v>
      </c>
      <c r="D6" s="11" t="s">
        <v>5</v>
      </c>
      <c r="E6" s="11" t="s">
        <v>13</v>
      </c>
      <c r="F6" s="5" t="s">
        <v>6</v>
      </c>
      <c r="G6" s="5" t="s">
        <v>7</v>
      </c>
      <c r="H6" s="11" t="s">
        <v>14</v>
      </c>
      <c r="I6" s="11" t="s">
        <v>9</v>
      </c>
      <c r="J6" s="11" t="s">
        <v>8</v>
      </c>
      <c r="K6" s="11" t="s">
        <v>10</v>
      </c>
      <c r="L6" s="11" t="s">
        <v>11</v>
      </c>
    </row>
    <row r="7" spans="1:12" ht="30" customHeight="1" thickBot="1">
      <c r="A7" s="28" t="s">
        <v>37</v>
      </c>
      <c r="B7" s="10" t="s">
        <v>18</v>
      </c>
      <c r="C7" s="10">
        <v>73648147</v>
      </c>
      <c r="D7" s="10">
        <v>71712634</v>
      </c>
      <c r="E7" s="10"/>
      <c r="F7" s="10"/>
      <c r="G7" s="10"/>
      <c r="H7" s="10">
        <f>D7-E7</f>
        <v>71712634</v>
      </c>
      <c r="I7" s="12">
        <f>D7-C7</f>
        <v>-1935513</v>
      </c>
      <c r="J7" s="13">
        <f aca="true" t="shared" si="0" ref="J7:L8">E7/D7</f>
        <v>0</v>
      </c>
      <c r="K7" s="13" t="e">
        <f t="shared" si="0"/>
        <v>#DIV/0!</v>
      </c>
      <c r="L7" s="13" t="e">
        <f t="shared" si="0"/>
        <v>#DIV/0!</v>
      </c>
    </row>
    <row r="8" spans="1:12" ht="30" customHeight="1" thickBot="1">
      <c r="A8" s="29"/>
      <c r="B8" s="10" t="s">
        <v>19</v>
      </c>
      <c r="C8" s="10">
        <v>3034336</v>
      </c>
      <c r="D8" s="10">
        <v>2954376</v>
      </c>
      <c r="E8" s="10"/>
      <c r="F8" s="10"/>
      <c r="G8" s="10"/>
      <c r="H8" s="10">
        <f>D8-E8</f>
        <v>2954376</v>
      </c>
      <c r="I8" s="12">
        <f>D8-C8</f>
        <v>-79960</v>
      </c>
      <c r="J8" s="13">
        <f t="shared" si="0"/>
        <v>0</v>
      </c>
      <c r="K8" s="13" t="e">
        <f t="shared" si="0"/>
        <v>#DIV/0!</v>
      </c>
      <c r="L8" s="13" t="e">
        <f t="shared" si="0"/>
        <v>#DIV/0!</v>
      </c>
    </row>
    <row r="9" spans="1:12" ht="30" customHeight="1" thickBot="1">
      <c r="A9" s="8" t="s">
        <v>39</v>
      </c>
      <c r="B9" s="10" t="s">
        <v>19</v>
      </c>
      <c r="C9" s="10">
        <v>3170</v>
      </c>
      <c r="D9" s="10">
        <v>3170</v>
      </c>
      <c r="E9" s="10"/>
      <c r="F9" s="10"/>
      <c r="G9" s="10"/>
      <c r="H9" s="10">
        <f aca="true" t="shared" si="1" ref="H9:H23">D9-E9</f>
        <v>3170</v>
      </c>
      <c r="I9" s="12">
        <f aca="true" t="shared" si="2" ref="I9:I27">D9-C9</f>
        <v>0</v>
      </c>
      <c r="J9" s="13">
        <f aca="true" t="shared" si="3" ref="J9:J27">E9/D9</f>
        <v>0</v>
      </c>
      <c r="K9" s="13" t="e">
        <f aca="true" t="shared" si="4" ref="K9:K27">F9/E9</f>
        <v>#DIV/0!</v>
      </c>
      <c r="L9" s="13" t="e">
        <f aca="true" t="shared" si="5" ref="L9:L26">G9/F9</f>
        <v>#DIV/0!</v>
      </c>
    </row>
    <row r="10" spans="1:12" ht="30" customHeight="1" thickBot="1">
      <c r="A10" s="8" t="s">
        <v>40</v>
      </c>
      <c r="B10" s="10" t="s">
        <v>19</v>
      </c>
      <c r="C10" s="10">
        <v>172750</v>
      </c>
      <c r="D10" s="10">
        <v>172750</v>
      </c>
      <c r="E10" s="10">
        <v>89363.34</v>
      </c>
      <c r="F10" s="10">
        <v>24789.9</v>
      </c>
      <c r="G10" s="10">
        <v>24789.9</v>
      </c>
      <c r="H10" s="10">
        <f>D10-E10</f>
        <v>83386.66</v>
      </c>
      <c r="I10" s="12">
        <f>D10-C10</f>
        <v>0</v>
      </c>
      <c r="J10" s="13">
        <f>E10/D10</f>
        <v>0.5172986396526773</v>
      </c>
      <c r="K10" s="13">
        <f>F10/E10</f>
        <v>0.27740570126407543</v>
      </c>
      <c r="L10" s="13">
        <f>G10/F10</f>
        <v>1</v>
      </c>
    </row>
    <row r="11" spans="1:12" ht="30" customHeight="1" thickBot="1">
      <c r="A11" s="8" t="s">
        <v>2</v>
      </c>
      <c r="B11" s="10" t="s">
        <v>18</v>
      </c>
      <c r="C11" s="10">
        <v>208973037</v>
      </c>
      <c r="D11" s="10">
        <v>229236955</v>
      </c>
      <c r="E11" s="10">
        <v>228641479.99</v>
      </c>
      <c r="F11" s="10">
        <v>223456780.12</v>
      </c>
      <c r="G11" s="10">
        <v>210482790.54</v>
      </c>
      <c r="H11" s="10">
        <f>D11-E11</f>
        <v>595475.0099999905</v>
      </c>
      <c r="I11" s="12">
        <f>D11-C11</f>
        <v>20263918</v>
      </c>
      <c r="J11" s="13">
        <f t="shared" si="3"/>
        <v>0.9974023603218775</v>
      </c>
      <c r="K11" s="13">
        <f t="shared" si="4"/>
        <v>0.977323887729266</v>
      </c>
      <c r="L11" s="13">
        <f t="shared" si="5"/>
        <v>0.9419396020428077</v>
      </c>
    </row>
    <row r="12" spans="1:12" ht="30" customHeight="1" thickBot="1">
      <c r="A12" s="8" t="s">
        <v>1</v>
      </c>
      <c r="B12" s="10" t="s">
        <v>18</v>
      </c>
      <c r="C12" s="10">
        <v>78775874</v>
      </c>
      <c r="D12" s="10">
        <v>78775874</v>
      </c>
      <c r="E12" s="10">
        <v>74419671.64</v>
      </c>
      <c r="F12" s="10">
        <v>74419671.64</v>
      </c>
      <c r="G12" s="10">
        <v>74419671.64</v>
      </c>
      <c r="H12" s="10">
        <f t="shared" si="1"/>
        <v>4356202.359999999</v>
      </c>
      <c r="I12" s="12">
        <f t="shared" si="2"/>
        <v>0</v>
      </c>
      <c r="J12" s="13">
        <f t="shared" si="3"/>
        <v>0.9447013135011362</v>
      </c>
      <c r="K12" s="13">
        <f t="shared" si="4"/>
        <v>1</v>
      </c>
      <c r="L12" s="13">
        <f t="shared" si="5"/>
        <v>1</v>
      </c>
    </row>
    <row r="13" spans="1:12" ht="30" customHeight="1" thickBot="1">
      <c r="A13" s="8" t="s">
        <v>29</v>
      </c>
      <c r="B13" s="10" t="s">
        <v>19</v>
      </c>
      <c r="C13" s="10">
        <v>6838128</v>
      </c>
      <c r="D13" s="10">
        <v>7741635</v>
      </c>
      <c r="E13" s="10">
        <v>7741635</v>
      </c>
      <c r="F13" s="10">
        <v>7644504.04</v>
      </c>
      <c r="G13" s="10">
        <v>7476553.23</v>
      </c>
      <c r="H13" s="10">
        <f>D13-E13</f>
        <v>0</v>
      </c>
      <c r="I13" s="12">
        <f>D13-C13</f>
        <v>903507</v>
      </c>
      <c r="J13" s="13">
        <f t="shared" si="3"/>
        <v>1</v>
      </c>
      <c r="K13" s="13">
        <f t="shared" si="4"/>
        <v>0.9874534307029458</v>
      </c>
      <c r="L13" s="13">
        <f t="shared" si="5"/>
        <v>0.97802986182999</v>
      </c>
    </row>
    <row r="14" spans="1:12" ht="30" customHeight="1" thickBot="1">
      <c r="A14" s="8" t="s">
        <v>44</v>
      </c>
      <c r="B14" s="10" t="s">
        <v>19</v>
      </c>
      <c r="C14" s="10">
        <v>18940651</v>
      </c>
      <c r="D14" s="10">
        <v>19877502</v>
      </c>
      <c r="E14" s="10">
        <v>19632965.51</v>
      </c>
      <c r="F14" s="10">
        <v>19540026.61</v>
      </c>
      <c r="G14" s="10">
        <v>17922178.93</v>
      </c>
      <c r="H14" s="10">
        <f>D14-E14</f>
        <v>244536.48999999836</v>
      </c>
      <c r="I14" s="12">
        <f>D14-C14</f>
        <v>936851</v>
      </c>
      <c r="J14" s="13">
        <f t="shared" si="3"/>
        <v>0.9876978259139404</v>
      </c>
      <c r="K14" s="13">
        <f t="shared" si="4"/>
        <v>0.9952661812627001</v>
      </c>
      <c r="L14" s="13">
        <f t="shared" si="5"/>
        <v>0.9172034044635315</v>
      </c>
    </row>
    <row r="15" spans="1:12" ht="30" customHeight="1" thickBot="1">
      <c r="A15" s="23" t="s">
        <v>24</v>
      </c>
      <c r="B15" s="10" t="s">
        <v>19</v>
      </c>
      <c r="C15" s="10">
        <v>84000</v>
      </c>
      <c r="D15" s="10">
        <v>84000</v>
      </c>
      <c r="E15" s="10">
        <v>84000</v>
      </c>
      <c r="F15" s="10">
        <v>68460.08</v>
      </c>
      <c r="G15" s="10">
        <v>62537.93</v>
      </c>
      <c r="H15" s="10">
        <f t="shared" si="1"/>
        <v>0</v>
      </c>
      <c r="I15" s="12">
        <f t="shared" si="2"/>
        <v>0</v>
      </c>
      <c r="J15" s="13">
        <f t="shared" si="3"/>
        <v>1</v>
      </c>
      <c r="K15" s="13">
        <f t="shared" si="4"/>
        <v>0.8150009523809524</v>
      </c>
      <c r="L15" s="13">
        <f t="shared" si="5"/>
        <v>0.9134948425418141</v>
      </c>
    </row>
    <row r="16" spans="1:12" ht="30" customHeight="1" thickBot="1">
      <c r="A16" s="28" t="s">
        <v>28</v>
      </c>
      <c r="B16" s="10" t="s">
        <v>19</v>
      </c>
      <c r="C16" s="10">
        <v>71913354</v>
      </c>
      <c r="D16" s="10">
        <v>72243354</v>
      </c>
      <c r="E16" s="10">
        <v>72177351.7899999</v>
      </c>
      <c r="F16" s="10">
        <v>64972891.5299998</v>
      </c>
      <c r="G16" s="10">
        <v>63247963.9299996</v>
      </c>
      <c r="H16" s="10">
        <f t="shared" si="1"/>
        <v>66002.21000009775</v>
      </c>
      <c r="I16" s="12">
        <f t="shared" si="2"/>
        <v>330000</v>
      </c>
      <c r="J16" s="13">
        <f t="shared" si="3"/>
        <v>0.9990863905626517</v>
      </c>
      <c r="K16" s="13">
        <f t="shared" si="4"/>
        <v>0.9001839208376404</v>
      </c>
      <c r="L16" s="13">
        <f t="shared" si="5"/>
        <v>0.9734515801993551</v>
      </c>
    </row>
    <row r="17" spans="1:12" ht="30" customHeight="1" thickBot="1">
      <c r="A17" s="29"/>
      <c r="B17" s="10" t="s">
        <v>20</v>
      </c>
      <c r="C17" s="10">
        <v>3632176</v>
      </c>
      <c r="D17" s="10">
        <v>3302176</v>
      </c>
      <c r="E17" s="10">
        <v>3284643.75</v>
      </c>
      <c r="F17" s="10">
        <v>903863.59</v>
      </c>
      <c r="G17" s="10">
        <v>203057.65</v>
      </c>
      <c r="H17" s="10">
        <f t="shared" si="1"/>
        <v>17532.25</v>
      </c>
      <c r="I17" s="12">
        <f t="shared" si="2"/>
        <v>-330000</v>
      </c>
      <c r="J17" s="13">
        <f t="shared" si="3"/>
        <v>0.9946906978913298</v>
      </c>
      <c r="K17" s="13">
        <f t="shared" si="4"/>
        <v>0.27517857606323365</v>
      </c>
      <c r="L17" s="13">
        <f t="shared" si="5"/>
        <v>0.22465519382189075</v>
      </c>
    </row>
    <row r="18" spans="1:12" ht="30" customHeight="1" thickBot="1">
      <c r="A18" s="28" t="s">
        <v>31</v>
      </c>
      <c r="B18" s="10" t="s">
        <v>19</v>
      </c>
      <c r="C18" s="10">
        <v>389720</v>
      </c>
      <c r="D18" s="10">
        <v>389720</v>
      </c>
      <c r="E18" s="10">
        <v>388080.66</v>
      </c>
      <c r="F18" s="10">
        <v>102729.21</v>
      </c>
      <c r="G18" s="10">
        <v>97751.15</v>
      </c>
      <c r="H18" s="10">
        <f t="shared" si="1"/>
        <v>1639.3400000000256</v>
      </c>
      <c r="I18" s="12">
        <f t="shared" si="2"/>
        <v>0</v>
      </c>
      <c r="J18" s="13">
        <f t="shared" si="3"/>
        <v>0.9957935440829313</v>
      </c>
      <c r="K18" s="13">
        <f t="shared" si="4"/>
        <v>0.26471097529054916</v>
      </c>
      <c r="L18" s="13">
        <f t="shared" si="5"/>
        <v>0.9515419226917056</v>
      </c>
    </row>
    <row r="19" spans="1:12" ht="30" customHeight="1" thickBot="1">
      <c r="A19" s="29"/>
      <c r="B19" s="10" t="s">
        <v>20</v>
      </c>
      <c r="C19" s="10">
        <v>255000</v>
      </c>
      <c r="D19" s="10">
        <v>255000</v>
      </c>
      <c r="E19" s="10">
        <v>89401.64</v>
      </c>
      <c r="F19" s="10">
        <v>40092.46</v>
      </c>
      <c r="G19" s="10">
        <v>2322.86</v>
      </c>
      <c r="H19" s="10">
        <f t="shared" si="1"/>
        <v>165598.36</v>
      </c>
      <c r="I19" s="12">
        <f t="shared" si="2"/>
        <v>0</v>
      </c>
      <c r="J19" s="13">
        <f t="shared" si="3"/>
        <v>0.35059466666666667</v>
      </c>
      <c r="K19" s="13">
        <f t="shared" si="4"/>
        <v>0.44845329459280614</v>
      </c>
      <c r="L19" s="13">
        <f t="shared" si="5"/>
        <v>0.05793757729009395</v>
      </c>
    </row>
    <row r="20" spans="1:12" ht="30" customHeight="1" thickBot="1">
      <c r="A20" s="8" t="s">
        <v>25</v>
      </c>
      <c r="B20" s="10" t="s">
        <v>18</v>
      </c>
      <c r="C20" s="10">
        <v>354051489</v>
      </c>
      <c r="D20" s="10">
        <v>388359845</v>
      </c>
      <c r="E20" s="10">
        <v>387858620.59</v>
      </c>
      <c r="F20" s="10">
        <v>387536231.29</v>
      </c>
      <c r="G20" s="10">
        <v>350364968.83</v>
      </c>
      <c r="H20" s="10">
        <f t="shared" si="1"/>
        <v>501224.4100000262</v>
      </c>
      <c r="I20" s="12">
        <f t="shared" si="2"/>
        <v>34308356</v>
      </c>
      <c r="J20" s="13">
        <f t="shared" si="3"/>
        <v>0.998709381475832</v>
      </c>
      <c r="K20" s="13">
        <f t="shared" si="4"/>
        <v>0.9991687968685354</v>
      </c>
      <c r="L20" s="13">
        <f t="shared" si="5"/>
        <v>0.9040831296308289</v>
      </c>
    </row>
    <row r="21" spans="1:12" ht="30" customHeight="1" thickBot="1">
      <c r="A21" s="8" t="s">
        <v>32</v>
      </c>
      <c r="B21" s="10" t="s">
        <v>19</v>
      </c>
      <c r="C21" s="10">
        <v>225000</v>
      </c>
      <c r="D21" s="10">
        <v>225000</v>
      </c>
      <c r="E21" s="10">
        <v>221200</v>
      </c>
      <c r="F21" s="10">
        <v>221200</v>
      </c>
      <c r="G21" s="10">
        <v>200000</v>
      </c>
      <c r="H21" s="10">
        <f t="shared" si="1"/>
        <v>3800</v>
      </c>
      <c r="I21" s="12">
        <f t="shared" si="2"/>
        <v>0</v>
      </c>
      <c r="J21" s="13">
        <f t="shared" si="3"/>
        <v>0.9831111111111112</v>
      </c>
      <c r="K21" s="13">
        <f t="shared" si="4"/>
        <v>1</v>
      </c>
      <c r="L21" s="13">
        <f t="shared" si="5"/>
        <v>0.9041591320072333</v>
      </c>
    </row>
    <row r="22" spans="1:12" ht="30" customHeight="1" thickBot="1">
      <c r="A22" s="28" t="s">
        <v>26</v>
      </c>
      <c r="B22" s="10" t="s">
        <v>19</v>
      </c>
      <c r="C22" s="10">
        <v>21499545</v>
      </c>
      <c r="D22" s="10">
        <v>21544014</v>
      </c>
      <c r="E22" s="10">
        <v>21424307.99</v>
      </c>
      <c r="F22" s="10">
        <v>16572903.66</v>
      </c>
      <c r="G22" s="10">
        <v>15192141.47</v>
      </c>
      <c r="H22" s="10">
        <f t="shared" si="1"/>
        <v>119706.01000000164</v>
      </c>
      <c r="I22" s="12">
        <f t="shared" si="2"/>
        <v>44469</v>
      </c>
      <c r="J22" s="13">
        <f t="shared" si="3"/>
        <v>0.9944436533507636</v>
      </c>
      <c r="K22" s="13">
        <f t="shared" si="4"/>
        <v>0.7735560778782475</v>
      </c>
      <c r="L22" s="13">
        <f t="shared" si="5"/>
        <v>0.9166855598555986</v>
      </c>
    </row>
    <row r="23" spans="1:12" ht="30" customHeight="1" thickBot="1">
      <c r="A23" s="29"/>
      <c r="B23" s="10" t="s">
        <v>20</v>
      </c>
      <c r="C23" s="10">
        <v>511759</v>
      </c>
      <c r="D23" s="10">
        <v>467290</v>
      </c>
      <c r="E23" s="10">
        <v>404743.34</v>
      </c>
      <c r="F23" s="10">
        <v>155942.99</v>
      </c>
      <c r="G23" s="10">
        <v>13053.66</v>
      </c>
      <c r="H23" s="10">
        <f t="shared" si="1"/>
        <v>62546.659999999974</v>
      </c>
      <c r="I23" s="12">
        <f t="shared" si="2"/>
        <v>-44469</v>
      </c>
      <c r="J23" s="13">
        <f t="shared" si="3"/>
        <v>0.8661502279098633</v>
      </c>
      <c r="K23" s="13">
        <f t="shared" si="4"/>
        <v>0.3852885880716406</v>
      </c>
      <c r="L23" s="13">
        <f t="shared" si="5"/>
        <v>0.08370789863654661</v>
      </c>
    </row>
    <row r="24" spans="1:12" ht="30" customHeight="1" thickBot="1">
      <c r="A24" s="28" t="s">
        <v>3</v>
      </c>
      <c r="B24" s="10" t="s">
        <v>19</v>
      </c>
      <c r="C24" s="10">
        <v>1246400</v>
      </c>
      <c r="D24" s="10">
        <v>1246400</v>
      </c>
      <c r="E24" s="10">
        <v>1171999.1</v>
      </c>
      <c r="F24" s="10">
        <v>1123397.56</v>
      </c>
      <c r="G24" s="10">
        <v>1081760.81</v>
      </c>
      <c r="H24" s="10">
        <f>D24-E24</f>
        <v>74400.8999999999</v>
      </c>
      <c r="I24" s="12">
        <f>D24-C24</f>
        <v>0</v>
      </c>
      <c r="J24" s="13">
        <f t="shared" si="3"/>
        <v>0.9403073652118101</v>
      </c>
      <c r="K24" s="13">
        <f t="shared" si="4"/>
        <v>0.9585310773702812</v>
      </c>
      <c r="L24" s="13">
        <f t="shared" si="5"/>
        <v>0.9629367630102383</v>
      </c>
    </row>
    <row r="25" spans="1:12" ht="30" customHeight="1" thickBot="1">
      <c r="A25" s="29"/>
      <c r="B25" s="10" t="s">
        <v>20</v>
      </c>
      <c r="C25" s="10">
        <v>20000</v>
      </c>
      <c r="D25" s="10">
        <v>20000</v>
      </c>
      <c r="E25" s="10"/>
      <c r="F25" s="10"/>
      <c r="G25" s="10"/>
      <c r="H25" s="10">
        <f>D25-E25</f>
        <v>20000</v>
      </c>
      <c r="I25" s="12">
        <f>D25-C25</f>
        <v>0</v>
      </c>
      <c r="J25" s="13">
        <f t="shared" si="3"/>
        <v>0</v>
      </c>
      <c r="K25" s="13" t="e">
        <f t="shared" si="4"/>
        <v>#DIV/0!</v>
      </c>
      <c r="L25" s="13" t="e">
        <f t="shared" si="5"/>
        <v>#DIV/0!</v>
      </c>
    </row>
    <row r="26" spans="1:12" ht="30" customHeight="1" thickBot="1">
      <c r="A26" s="19" t="s">
        <v>30</v>
      </c>
      <c r="B26" s="10" t="s">
        <v>20</v>
      </c>
      <c r="C26" s="10">
        <v>5035447</v>
      </c>
      <c r="D26" s="10">
        <v>5035447</v>
      </c>
      <c r="E26" s="10">
        <v>3235329.1</v>
      </c>
      <c r="F26" s="10">
        <v>1097052.1</v>
      </c>
      <c r="G26" s="10">
        <v>967254.88</v>
      </c>
      <c r="H26" s="10">
        <f>D26-E26</f>
        <v>1800117.9</v>
      </c>
      <c r="I26" s="12">
        <f>D26-C26</f>
        <v>0</v>
      </c>
      <c r="J26" s="13">
        <f t="shared" si="3"/>
        <v>0.6425108039067833</v>
      </c>
      <c r="K26" s="13">
        <f t="shared" si="4"/>
        <v>0.33908516447368525</v>
      </c>
      <c r="L26" s="13">
        <f t="shared" si="5"/>
        <v>0.8816854550481239</v>
      </c>
    </row>
    <row r="27" spans="1:12" ht="30" customHeight="1" thickBot="1">
      <c r="A27" s="30" t="s">
        <v>12</v>
      </c>
      <c r="B27" s="31"/>
      <c r="C27" s="17">
        <f>SUM(C7:C26)</f>
        <v>849249983</v>
      </c>
      <c r="D27" s="17">
        <f>SUM(D7:D26)</f>
        <v>903647142</v>
      </c>
      <c r="E27" s="17">
        <f>SUM(E7:E26)</f>
        <v>820864793.4399999</v>
      </c>
      <c r="F27" s="17">
        <f>SUM(F7:F26)</f>
        <v>797880536.7799997</v>
      </c>
      <c r="G27" s="17">
        <f>SUM(G7:G26)</f>
        <v>741758797.4099995</v>
      </c>
      <c r="H27" s="17">
        <f>D27-E27</f>
        <v>82782348.56000006</v>
      </c>
      <c r="I27" s="17">
        <f t="shared" si="2"/>
        <v>54397159</v>
      </c>
      <c r="J27" s="18">
        <f t="shared" si="3"/>
        <v>0.9083908478072737</v>
      </c>
      <c r="K27" s="18">
        <f t="shared" si="4"/>
        <v>0.971999948293945</v>
      </c>
      <c r="L27" s="18">
        <f>G27/F27</f>
        <v>0.92966147589401</v>
      </c>
    </row>
    <row r="28" spans="1:11" ht="13.5" thickBot="1">
      <c r="A28" s="4" t="s">
        <v>33</v>
      </c>
      <c r="K28" s="13"/>
    </row>
  </sheetData>
  <sheetProtection/>
  <mergeCells count="11">
    <mergeCell ref="A27:B27"/>
    <mergeCell ref="J5:L5"/>
    <mergeCell ref="A16:A17"/>
    <mergeCell ref="A18:A19"/>
    <mergeCell ref="A24:A25"/>
    <mergeCell ref="A7:A8"/>
    <mergeCell ref="A22:A23"/>
    <mergeCell ref="A1:L1"/>
    <mergeCell ref="A2:L2"/>
    <mergeCell ref="A3:L3"/>
    <mergeCell ref="A4:L4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5">
      <selection activeCell="B20" sqref="B20"/>
    </sheetView>
  </sheetViews>
  <sheetFormatPr defaultColWidth="9.140625" defaultRowHeight="12.75"/>
  <cols>
    <col min="1" max="1" width="78.140625" style="16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1.57421875" style="0" bestFit="1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</row>
    <row r="2" spans="1:12" ht="12.75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2" ht="23.25" customHeight="1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"/>
    </row>
    <row r="4" spans="1:12" ht="23.25" customHeight="1">
      <c r="A4" s="26" t="s">
        <v>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3"/>
    </row>
    <row r="5" spans="1:12" ht="13.5" thickBot="1">
      <c r="A5" s="21"/>
      <c r="B5" s="21"/>
      <c r="C5" s="21"/>
      <c r="D5" s="21"/>
      <c r="E5" s="21"/>
      <c r="F5" s="21"/>
      <c r="G5" s="21"/>
      <c r="H5" s="21"/>
      <c r="I5" s="21"/>
      <c r="J5" s="27" t="s">
        <v>36</v>
      </c>
      <c r="K5" s="27"/>
      <c r="L5" s="3"/>
    </row>
    <row r="6" spans="1:11" ht="39" thickBot="1">
      <c r="A6" s="15" t="s">
        <v>27</v>
      </c>
      <c r="B6" s="11" t="s">
        <v>4</v>
      </c>
      <c r="C6" s="11" t="s">
        <v>5</v>
      </c>
      <c r="D6" s="11" t="s">
        <v>13</v>
      </c>
      <c r="E6" s="5" t="s">
        <v>6</v>
      </c>
      <c r="F6" s="5" t="s">
        <v>7</v>
      </c>
      <c r="G6" s="11" t="s">
        <v>14</v>
      </c>
      <c r="H6" s="11" t="s">
        <v>9</v>
      </c>
      <c r="I6" s="11" t="s">
        <v>8</v>
      </c>
      <c r="J6" s="11" t="s">
        <v>10</v>
      </c>
      <c r="K6" s="11" t="s">
        <v>11</v>
      </c>
    </row>
    <row r="7" spans="1:11" ht="30" customHeight="1" thickBot="1">
      <c r="A7" s="8" t="s">
        <v>22</v>
      </c>
      <c r="B7" s="10">
        <v>698253836</v>
      </c>
      <c r="C7" s="10">
        <v>738269497</v>
      </c>
      <c r="D7" s="10">
        <v>658278476.9399999</v>
      </c>
      <c r="E7" s="10">
        <v>643215869.25</v>
      </c>
      <c r="F7" s="34">
        <v>598512342.5799999</v>
      </c>
      <c r="G7" s="10">
        <f aca="true" t="shared" si="0" ref="G7:G17">C7-D7</f>
        <v>79991020.06000006</v>
      </c>
      <c r="H7" s="12">
        <f aca="true" t="shared" si="1" ref="H7:H17">C7-B7</f>
        <v>40015661</v>
      </c>
      <c r="I7" s="13">
        <f>D7/C7</f>
        <v>0.8916506500877415</v>
      </c>
      <c r="J7" s="13">
        <f>E7/D7</f>
        <v>0.9771181829306979</v>
      </c>
      <c r="K7" s="13">
        <f>F7/E7</f>
        <v>0.9304999630650825</v>
      </c>
    </row>
    <row r="8" spans="1:11" ht="30" customHeight="1" thickBot="1">
      <c r="A8" s="8" t="s">
        <v>45</v>
      </c>
      <c r="B8" s="10">
        <v>0</v>
      </c>
      <c r="C8" s="10">
        <v>14381498</v>
      </c>
      <c r="D8" s="10">
        <v>14381498</v>
      </c>
      <c r="E8" s="10">
        <v>14381498</v>
      </c>
      <c r="F8" s="10">
        <v>13581912.78</v>
      </c>
      <c r="G8" s="10">
        <f t="shared" si="0"/>
        <v>0</v>
      </c>
      <c r="H8" s="12">
        <f t="shared" si="1"/>
        <v>14381498</v>
      </c>
      <c r="I8" s="13">
        <f>D8/C8</f>
        <v>1</v>
      </c>
      <c r="J8" s="13">
        <f aca="true" t="shared" si="2" ref="J8:K16">E8/D8</f>
        <v>1</v>
      </c>
      <c r="K8" s="13">
        <f t="shared" si="2"/>
        <v>0.9444018126623527</v>
      </c>
    </row>
    <row r="9" spans="1:11" ht="30" customHeight="1" thickBot="1">
      <c r="A9" s="8" t="s">
        <v>38</v>
      </c>
      <c r="B9" s="10">
        <v>52533849</v>
      </c>
      <c r="C9" s="10">
        <v>36954379</v>
      </c>
      <c r="D9" s="10">
        <v>36941846.55</v>
      </c>
      <c r="E9" s="10">
        <v>31790745</v>
      </c>
      <c r="F9" s="10">
        <v>29753404.13</v>
      </c>
      <c r="G9" s="10">
        <f t="shared" si="0"/>
        <v>12532.45000000298</v>
      </c>
      <c r="H9" s="12">
        <f t="shared" si="1"/>
        <v>-15579470</v>
      </c>
      <c r="I9" s="13">
        <f>D9/C9</f>
        <v>0.9996608669841265</v>
      </c>
      <c r="J9" s="13">
        <f t="shared" si="2"/>
        <v>0.8605618822267562</v>
      </c>
      <c r="K9" s="13">
        <f t="shared" si="2"/>
        <v>0.9359140256071381</v>
      </c>
    </row>
    <row r="10" spans="1:11" ht="30" customHeight="1" thickBot="1">
      <c r="A10" s="8" t="s">
        <v>46</v>
      </c>
      <c r="B10" s="10">
        <v>72409027</v>
      </c>
      <c r="C10" s="10">
        <v>89837030</v>
      </c>
      <c r="D10" s="10">
        <v>89739209.56</v>
      </c>
      <c r="E10" s="10">
        <v>89739209.56</v>
      </c>
      <c r="F10" s="10">
        <v>88996289.29</v>
      </c>
      <c r="G10" s="10">
        <f t="shared" si="0"/>
        <v>97820.43999999762</v>
      </c>
      <c r="H10" s="12">
        <f t="shared" si="1"/>
        <v>17428003</v>
      </c>
      <c r="I10" s="13">
        <f>D10/C10</f>
        <v>0.9989111345288241</v>
      </c>
      <c r="J10" s="13">
        <f t="shared" si="2"/>
        <v>1</v>
      </c>
      <c r="K10" s="13">
        <f t="shared" si="2"/>
        <v>0.99172134150008</v>
      </c>
    </row>
    <row r="11" spans="1:11" ht="30" customHeight="1" thickBot="1">
      <c r="A11" s="8" t="s">
        <v>47</v>
      </c>
      <c r="B11" s="10">
        <v>0</v>
      </c>
      <c r="C11" s="10">
        <v>15579470</v>
      </c>
      <c r="D11" s="10">
        <v>15096726.24</v>
      </c>
      <c r="E11" s="10">
        <v>15064071.51</v>
      </c>
      <c r="F11" s="10">
        <v>7399397.15</v>
      </c>
      <c r="G11" s="10">
        <f t="shared" si="0"/>
        <v>482743.7599999998</v>
      </c>
      <c r="H11" s="12">
        <f t="shared" si="1"/>
        <v>15579470</v>
      </c>
      <c r="I11" s="13">
        <f>D11/C11</f>
        <v>0.9690141089523585</v>
      </c>
      <c r="J11" s="13">
        <f t="shared" si="2"/>
        <v>0.9978369661421376</v>
      </c>
      <c r="K11" s="13">
        <f t="shared" si="2"/>
        <v>0.49119503615526855</v>
      </c>
    </row>
    <row r="12" spans="1:11" ht="30" customHeight="1" thickBot="1">
      <c r="A12" s="8" t="s">
        <v>48</v>
      </c>
      <c r="B12" s="10">
        <v>8475129</v>
      </c>
      <c r="C12" s="10">
        <v>0</v>
      </c>
      <c r="D12" s="10">
        <v>0</v>
      </c>
      <c r="E12" s="10">
        <v>0</v>
      </c>
      <c r="F12" s="10">
        <v>0</v>
      </c>
      <c r="G12" s="10">
        <f t="shared" si="0"/>
        <v>0</v>
      </c>
      <c r="H12" s="12">
        <f t="shared" si="1"/>
        <v>-8475129</v>
      </c>
      <c r="I12" s="13" t="e">
        <f>D12/C12</f>
        <v>#DIV/0!</v>
      </c>
      <c r="J12" s="13" t="e">
        <f t="shared" si="2"/>
        <v>#DIV/0!</v>
      </c>
      <c r="K12" s="13" t="e">
        <f t="shared" si="2"/>
        <v>#DIV/0!</v>
      </c>
    </row>
    <row r="13" spans="1:11" ht="30" customHeight="1" thickBot="1">
      <c r="A13" s="8" t="s">
        <v>49</v>
      </c>
      <c r="B13" s="10">
        <v>8952874</v>
      </c>
      <c r="C13" s="10">
        <v>0</v>
      </c>
      <c r="D13" s="10">
        <v>0</v>
      </c>
      <c r="E13" s="10">
        <v>0</v>
      </c>
      <c r="F13" s="10">
        <v>0</v>
      </c>
      <c r="G13" s="10">
        <f t="shared" si="0"/>
        <v>0</v>
      </c>
      <c r="H13" s="12">
        <f t="shared" si="1"/>
        <v>-8952874</v>
      </c>
      <c r="I13" s="13" t="e">
        <f>D13/C13</f>
        <v>#DIV/0!</v>
      </c>
      <c r="J13" s="13" t="e">
        <f t="shared" si="2"/>
        <v>#DIV/0!</v>
      </c>
      <c r="K13" s="13" t="e">
        <f t="shared" si="2"/>
        <v>#DIV/0!</v>
      </c>
    </row>
    <row r="14" spans="1:11" ht="30" customHeight="1" thickBot="1">
      <c r="A14" s="8" t="s">
        <v>50</v>
      </c>
      <c r="B14" s="10">
        <v>2755447</v>
      </c>
      <c r="C14" s="10">
        <v>2755447</v>
      </c>
      <c r="D14" s="10">
        <v>7429567.92</v>
      </c>
      <c r="E14" s="10">
        <v>5518260.07</v>
      </c>
      <c r="F14" s="10">
        <v>5479699.44</v>
      </c>
      <c r="G14" s="10">
        <f t="shared" si="0"/>
        <v>-4674120.92</v>
      </c>
      <c r="H14" s="12">
        <f t="shared" si="1"/>
        <v>0</v>
      </c>
      <c r="I14" s="13">
        <f>D14/C14</f>
        <v>2.696320386492645</v>
      </c>
      <c r="J14" s="13">
        <f t="shared" si="2"/>
        <v>0.7427430678902792</v>
      </c>
      <c r="K14" s="13">
        <f t="shared" si="2"/>
        <v>0.9930121760281588</v>
      </c>
    </row>
    <row r="15" spans="1:11" ht="30" customHeight="1" thickBot="1">
      <c r="A15" s="8" t="s">
        <v>41</v>
      </c>
      <c r="B15" s="10">
        <v>2280000</v>
      </c>
      <c r="C15" s="35">
        <v>2280000</v>
      </c>
      <c r="D15" s="10">
        <v>479889.78</v>
      </c>
      <c r="E15" s="10">
        <v>142333.43</v>
      </c>
      <c r="F15" s="10">
        <v>30999.99</v>
      </c>
      <c r="G15" s="10">
        <f t="shared" si="0"/>
        <v>1800110.22</v>
      </c>
      <c r="H15" s="12">
        <f t="shared" si="1"/>
        <v>0</v>
      </c>
      <c r="I15" s="13">
        <f>D15/C15</f>
        <v>0.21047797368421053</v>
      </c>
      <c r="J15" s="13">
        <f t="shared" si="2"/>
        <v>0.2965960850426946</v>
      </c>
      <c r="K15" s="13">
        <f t="shared" si="2"/>
        <v>0.21779837667089175</v>
      </c>
    </row>
    <row r="16" spans="1:11" ht="30" customHeight="1" thickBot="1">
      <c r="A16" s="8" t="s">
        <v>23</v>
      </c>
      <c r="B16" s="10">
        <v>3589821</v>
      </c>
      <c r="C16" s="10">
        <v>3589821</v>
      </c>
      <c r="D16" s="10">
        <v>3551474.66</v>
      </c>
      <c r="E16" s="10">
        <v>2723355.39</v>
      </c>
      <c r="F16" s="10">
        <v>2676560.63</v>
      </c>
      <c r="G16" s="10">
        <f t="shared" si="0"/>
        <v>38346.33999999985</v>
      </c>
      <c r="H16" s="12">
        <f t="shared" si="1"/>
        <v>0</v>
      </c>
      <c r="I16" s="13">
        <f>D16/C16</f>
        <v>0.9893180356346459</v>
      </c>
      <c r="J16" s="13">
        <f t="shared" si="2"/>
        <v>0.7668238269226452</v>
      </c>
      <c r="K16" s="13">
        <f t="shared" si="2"/>
        <v>0.982817240756815</v>
      </c>
    </row>
    <row r="17" spans="1:11" ht="30" customHeight="1" thickBot="1">
      <c r="A17" s="7" t="s">
        <v>12</v>
      </c>
      <c r="B17" s="9">
        <f>SUM(B7:B16)</f>
        <v>849249983</v>
      </c>
      <c r="C17" s="9">
        <f>SUM(C7:C16)</f>
        <v>903647142</v>
      </c>
      <c r="D17" s="9">
        <f>SUM(D7:D16)</f>
        <v>825898689.6499999</v>
      </c>
      <c r="E17" s="9">
        <f>SUM(E7:E16)</f>
        <v>802575342.2099999</v>
      </c>
      <c r="F17" s="9">
        <f>SUM(F7:F16)</f>
        <v>746430605.9899999</v>
      </c>
      <c r="G17" s="9">
        <f t="shared" si="0"/>
        <v>77748452.35000014</v>
      </c>
      <c r="H17" s="9">
        <f t="shared" si="1"/>
        <v>54397159</v>
      </c>
      <c r="I17" s="14">
        <f>D17/C17</f>
        <v>0.9139614914534858</v>
      </c>
      <c r="J17" s="14">
        <f>E17/D17</f>
        <v>0.9717600382077323</v>
      </c>
      <c r="K17" s="14">
        <f>F17/E17</f>
        <v>0.9300442796243927</v>
      </c>
    </row>
    <row r="18" ht="12.75">
      <c r="A18" s="4" t="s">
        <v>33</v>
      </c>
    </row>
    <row r="21" ht="12.75">
      <c r="A21" s="33"/>
    </row>
  </sheetData>
  <sheetProtection/>
  <mergeCells count="5">
    <mergeCell ref="A1:K1"/>
    <mergeCell ref="A2:K2"/>
    <mergeCell ref="A3:K3"/>
    <mergeCell ref="A4:K4"/>
    <mergeCell ref="J5:K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Emílio dos Santos Filho</dc:creator>
  <cp:keywords/>
  <dc:description/>
  <cp:lastModifiedBy>Marcos Jose de Lima Cruz</cp:lastModifiedBy>
  <cp:lastPrinted>2019-03-14T18:01:00Z</cp:lastPrinted>
  <dcterms:created xsi:type="dcterms:W3CDTF">2017-06-27T15:31:58Z</dcterms:created>
  <dcterms:modified xsi:type="dcterms:W3CDTF">2019-03-14T18:30:27Z</dcterms:modified>
  <cp:category/>
  <cp:version/>
  <cp:contentType/>
  <cp:contentStatus/>
</cp:coreProperties>
</file>