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mo" sheetId="1" state="visible" r:id="rId2"/>
    <sheet name="1.Motorista.Maceió" sheetId="2" state="visible" r:id="rId3"/>
    <sheet name="2.Motorista.GReGVR.Maceió" sheetId="3" state="visible" r:id="rId4"/>
    <sheet name="3.Motorista.Rodoviár.Maceió" sheetId="4" state="visible" r:id="rId5"/>
    <sheet name="4.Motorista.CECA" sheetId="5" state="visible" r:id="rId6"/>
    <sheet name="5.Motorista.Rodoviário.CECA" sheetId="6" state="visible" r:id="rId7"/>
    <sheet name="6.Motorista.viçosa" sheetId="7" state="visible" r:id="rId8"/>
    <sheet name="7.Motorista.Rodoviário.viçosa" sheetId="8" state="visible" r:id="rId9"/>
    <sheet name="8.Motorista.Delmiro" sheetId="9" state="visible" r:id="rId10"/>
    <sheet name="9.Motorista.Rodoviário.Delmiro" sheetId="10" state="visible" r:id="rId11"/>
    <sheet name="10.Motorista.Santana" sheetId="11" state="visible" r:id="rId12"/>
    <sheet name="11.Motorista.Arapiraca" sheetId="12" state="visible" r:id="rId13"/>
    <sheet name="12.Motorista.Penedo" sheetId="13" state="visible" r:id="rId14"/>
    <sheet name="13.Motorista.Palmeira" sheetId="14" state="visible" r:id="rId15"/>
    <sheet name="14.Diárias" sheetId="15" state="visible" r:id="rId16"/>
    <sheet name="Insumos-Fardamentos" sheetId="16" state="visible" r:id="rId17"/>
    <sheet name="Módulos 03 e 04" sheetId="17" state="visible" r:id="rId18"/>
  </sheets>
  <definedNames>
    <definedName function="false" hidden="false" localSheetId="0" name="_xlnm.Print_Area" vbProcedure="false">Resumo!$B$1:$G$25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<sst xmlns="http://schemas.openxmlformats.org/spreadsheetml/2006/main" count="3568" uniqueCount="276">
  <si>
    <t xml:space="preserve">PROPOSTA DE PREÇOS</t>
  </si>
  <si>
    <t xml:space="preserve">ITEM</t>
  </si>
  <si>
    <t xml:space="preserve">CARGO</t>
  </si>
  <si>
    <t xml:space="preserve">QTD</t>
  </si>
  <si>
    <t xml:space="preserve">VALOR UNITÁRIO</t>
  </si>
  <si>
    <t xml:space="preserve">VALOR MENSAL</t>
  </si>
  <si>
    <t xml:space="preserve">VALOR ANUAL</t>
  </si>
  <si>
    <t xml:space="preserve">VALOR BIENAL</t>
  </si>
  <si>
    <t xml:space="preserve">Motorista Reitoria e Vice – Reitoria Maceió</t>
  </si>
  <si>
    <t xml:space="preserve">Motorista Rodoviário – Maceió </t>
  </si>
  <si>
    <t xml:space="preserve">Motorista Geral – Maceió</t>
  </si>
  <si>
    <t xml:space="preserve">Motorista Geral – Delmiro Gouveia</t>
  </si>
  <si>
    <t xml:space="preserve">Motorista Geral – Santana do Ipanema</t>
  </si>
  <si>
    <t xml:space="preserve">Motorista Rodoviário – Delmiro Gouveia</t>
  </si>
  <si>
    <t xml:space="preserve">Motorista Geral – Arapiraca</t>
  </si>
  <si>
    <t xml:space="preserve">Motorista Geral – CECA</t>
  </si>
  <si>
    <t xml:space="preserve">Motorista Rodoviário – CECA </t>
  </si>
  <si>
    <t xml:space="preserve">Motorista Rodoviário – Viçosa  </t>
  </si>
  <si>
    <t xml:space="preserve">Motorista Geral – Viçosa</t>
  </si>
  <si>
    <t xml:space="preserve">Motorista Geral – Palmeira dos Índios </t>
  </si>
  <si>
    <t xml:space="preserve">Motorista Geral – Penedo</t>
  </si>
  <si>
    <t xml:space="preserve">TOTAIS</t>
  </si>
  <si>
    <t xml:space="preserve">Diárias</t>
  </si>
  <si>
    <t xml:space="preserve">VALORES COM DIÁRIAS</t>
  </si>
  <si>
    <t xml:space="preserve">VALOR ANUAL DA PRESTAÇÃO DE SERVIÇOS</t>
  </si>
  <si>
    <t xml:space="preserve">VALOR DAS DIÁRIAS</t>
  </si>
  <si>
    <t xml:space="preserve">VALOR ANUAL DO CONTRATO – COM DIÁRIAS</t>
  </si>
  <si>
    <t xml:space="preserve">    VALOR MENSAL DO CONTRATO COM DIÁRIAS</t>
  </si>
  <si>
    <t xml:space="preserve">VALOR BIENAL DO CONTRATO – VALOR TOTAL DO CONTRATO</t>
  </si>
  <si>
    <t xml:space="preserve">VALOR TOTAL: Cinco milhões, oitenta e dois mil, setecentos e sessenta e três reais e quarenta e quatro centavos.</t>
  </si>
  <si>
    <t xml:space="preserve">ANEXO VII-D – IN 05/2017</t>
  </si>
  <si>
    <t xml:space="preserve">PLANILHA DE CUSTOS E FORMAÇÃO DE PREÇOS</t>
  </si>
  <si>
    <t xml:space="preserve">Nº DO PROCESSO</t>
  </si>
  <si>
    <t xml:space="preserve">23065.011812/2024-15</t>
  </si>
  <si>
    <t xml:space="preserve">LICITAÇÃO Nº</t>
  </si>
  <si>
    <t xml:space="preserve">DIA E HORA</t>
  </si>
  <si>
    <t xml:space="preserve">DISCRIMINAÇÃO DOS SERVIÇOS (DADOS REFERENTE À CONTRATAÇÃO)</t>
  </si>
  <si>
    <t xml:space="preserve">A</t>
  </si>
  <si>
    <t xml:space="preserve">Data de apresentação da proposta</t>
  </si>
  <si>
    <t xml:space="preserve">xx/xx/2024</t>
  </si>
  <si>
    <t xml:space="preserve">B</t>
  </si>
  <si>
    <t xml:space="preserve">Município/UF</t>
  </si>
  <si>
    <t xml:space="preserve">Maceió/AL</t>
  </si>
  <si>
    <t xml:space="preserve">C</t>
  </si>
  <si>
    <t xml:space="preserve">Ano do Acordo, Convenção ou Dissídio Coletivo</t>
  </si>
  <si>
    <t xml:space="preserve">D</t>
  </si>
  <si>
    <t xml:space="preserve">Número de meses de execução contratual</t>
  </si>
  <si>
    <t xml:space="preserve">E</t>
  </si>
  <si>
    <t xml:space="preserve">Convenção Coletiva de Trabalho</t>
  </si>
  <si>
    <t xml:space="preserve">AL000151/2023</t>
  </si>
  <si>
    <t xml:space="preserve">IDENTIFICAÇÃO DO SERVIÇO</t>
  </si>
  <si>
    <t xml:space="preserve">Tipo de Serviço</t>
  </si>
  <si>
    <t xml:space="preserve">Unidade de Medida</t>
  </si>
  <si>
    <t xml:space="preserve">Quantidade total a contratar (Em função da unidade de medida)</t>
  </si>
  <si>
    <t xml:space="preserve">Motorista Maceió/AL - Categoria "A-D" OU "D" - Motorista de Micro-Ônibus e de Ônibus
com até 32 Poltronas</t>
  </si>
  <si>
    <t xml:space="preserve">Posto</t>
  </si>
  <si>
    <t xml:space="preserve">DADOS PARA COMPOSIÇÃO DOS CUSTOS REF.  À MÃO-DE-OBRA</t>
  </si>
  <si>
    <t xml:space="preserve">Tipo de serviço (mesmo serviço com características distintas)</t>
  </si>
  <si>
    <t xml:space="preserve">Classificação Brasileira de Ocupações (CBO)</t>
  </si>
  <si>
    <t xml:space="preserve">7825-10</t>
  </si>
  <si>
    <t xml:space="preserve">Salário Base Categoria Profissional </t>
  </si>
  <si>
    <t xml:space="preserve">Categoria profissional (vinculada à execução contratual)</t>
  </si>
  <si>
    <t xml:space="preserve">Data base da categoria (dia/mês/ano)</t>
  </si>
  <si>
    <t xml:space="preserve">MÓDULO 1 - COMPOSIÇÃO DA REMUNERAÇÃO</t>
  </si>
  <si>
    <t xml:space="preserve">COMPOSIÇÃO DA REMUNERAÇÃO</t>
  </si>
  <si>
    <t xml:space="preserve">%</t>
  </si>
  <si>
    <t xml:space="preserve">VALOR (R$)</t>
  </si>
  <si>
    <t xml:space="preserve">Adicional Periculosidade </t>
  </si>
  <si>
    <t xml:space="preserve">Produtividade</t>
  </si>
  <si>
    <t xml:space="preserve">Adicional Noturno</t>
  </si>
  <si>
    <t xml:space="preserve">Adicional de Hora Noturna Reduzida</t>
  </si>
  <si>
    <t xml:space="preserve">F</t>
  </si>
  <si>
    <t xml:space="preserve">DSR</t>
  </si>
  <si>
    <t xml:space="preserve">G</t>
  </si>
  <si>
    <t xml:space="preserve">Outros (Gratificação)</t>
  </si>
  <si>
    <t xml:space="preserve">TOTAL DO MÓDULO 1</t>
  </si>
  <si>
    <t xml:space="preserve">MÓDULO 2 – ENCARGOS E BENEFÍCIOS ANUAIS, MENSAIS E DIÁRIOS</t>
  </si>
  <si>
    <t xml:space="preserve">Submódulo 2.1 - 13º Salário, Férias e Adicional de Férias</t>
  </si>
  <si>
    <r>
      <rPr>
        <sz val="10"/>
        <rFont val="Arial"/>
        <family val="2"/>
        <charset val="1"/>
      </rPr>
      <t xml:space="preserve">13º (décimo terceiro) salário</t>
    </r>
    <r>
      <rPr>
        <sz val="10"/>
        <color rgb="FFFF0000"/>
        <rFont val="Arial"/>
        <family val="2"/>
        <charset val="1"/>
      </rPr>
      <t xml:space="preserve"> </t>
    </r>
  </si>
  <si>
    <t xml:space="preserve">Férias</t>
  </si>
  <si>
    <t xml:space="preserve">Adicional de Férias</t>
  </si>
  <si>
    <t xml:space="preserve">SUBTOTAL</t>
  </si>
  <si>
    <t xml:space="preserve">Submódulo 2.2 - GPS, FGTS e Outras Contribuições</t>
  </si>
  <si>
    <t xml:space="preserve">INSS </t>
  </si>
  <si>
    <t xml:space="preserve">Salário Educação </t>
  </si>
  <si>
    <t xml:space="preserve">SAT (Seguro Acidente de Trabalho)</t>
  </si>
  <si>
    <t xml:space="preserve">SESC ou SESI</t>
  </si>
  <si>
    <t xml:space="preserve">SENAI - SENAC </t>
  </si>
  <si>
    <t xml:space="preserve">SEBRAE </t>
  </si>
  <si>
    <t xml:space="preserve">INCRA </t>
  </si>
  <si>
    <t xml:space="preserve">H</t>
  </si>
  <si>
    <t xml:space="preserve">FGTS </t>
  </si>
  <si>
    <t xml:space="preserve">TOTAL SUBMÓDULO 2.2</t>
  </si>
  <si>
    <t xml:space="preserve">Submódulo 2.3 - Benefícios Mensais e Diários</t>
  </si>
  <si>
    <t xml:space="preserve">Transporte </t>
  </si>
  <si>
    <t xml:space="preserve">-</t>
  </si>
  <si>
    <t xml:space="preserve">Auxílio-Refeição/Alimentação </t>
  </si>
  <si>
    <t xml:space="preserve">Assistência Médica e Familiar (Auxílio saúde - Claúsula sétima)</t>
  </si>
  <si>
    <t xml:space="preserve">Banefício Assiduidade (Clausula Décima Oitava)</t>
  </si>
  <si>
    <t xml:space="preserve">Plano de Benefício Social Familiar</t>
  </si>
  <si>
    <t xml:space="preserve">Prêmio por Jornada 12x36 (Cláusula Décima Terceira  § Primeiro )</t>
  </si>
  <si>
    <t xml:space="preserve">TOTAL SUBMÓDULO 2.3</t>
  </si>
  <si>
    <t xml:space="preserve">QUADRO-RESUMO DO MÓDULO 2 - ENCARGOS, BENEFÍCIOS ANUAIS, MENSAIS E DIÁRIOS</t>
  </si>
  <si>
    <t xml:space="preserve">Módulo 2 - Encargos, Benefícios Anuais, Mensais e Diários</t>
  </si>
  <si>
    <t xml:space="preserve">2.1</t>
  </si>
  <si>
    <t xml:space="preserve">13º Salário, Férias e Adicional de Férias</t>
  </si>
  <si>
    <t xml:space="preserve">2.2</t>
  </si>
  <si>
    <t xml:space="preserve">GPS, FGTS e Outras Contribuições</t>
  </si>
  <si>
    <t xml:space="preserve">2.3</t>
  </si>
  <si>
    <t xml:space="preserve">Benefícios Mensais e Diários</t>
  </si>
  <si>
    <t xml:space="preserve">TOTAL DO MÓDULO 2</t>
  </si>
  <si>
    <t xml:space="preserve">MÓDULO 3 – PROVISÃO PARA RESCISÃO</t>
  </si>
  <si>
    <t xml:space="preserve">PROVISÃO PARA RESCISÃO</t>
  </si>
  <si>
    <t xml:space="preserve">Aviso Prévio Indenizado</t>
  </si>
  <si>
    <t xml:space="preserve">Incidência do FGTS sobre Aviso Prévio Indenizado</t>
  </si>
  <si>
    <t xml:space="preserve">Multa do FGTS e Contribuição Social sobre o Aviso Prévio Indenizado</t>
  </si>
  <si>
    <t xml:space="preserve">Aviso Prévio Trabalhado </t>
  </si>
  <si>
    <t xml:space="preserve">Incidência dos encargos do submódulo 2.2 sobre Aviso Prévio Trabalhado</t>
  </si>
  <si>
    <t xml:space="preserve">Multa do FGTS e Contribuição Social sobre o Aviso Prévio Trabalhado. </t>
  </si>
  <si>
    <t xml:space="preserve">TOTAL DO MÓDULO 3</t>
  </si>
  <si>
    <t xml:space="preserve">MÓDULO 4 – CUSTO DE REPOSIÇÃO DO PROFISSIONAL AUSENTE</t>
  </si>
  <si>
    <t xml:space="preserve">Submódulo 4.1 - Ausências Legais</t>
  </si>
  <si>
    <t xml:space="preserve">Substituto na cobertura de Férias </t>
  </si>
  <si>
    <t xml:space="preserve">Substituto na cobertura de Ausências Legais</t>
  </si>
  <si>
    <t xml:space="preserve">Substituto na cobertura de Licença Paternidade</t>
  </si>
  <si>
    <t xml:space="preserve">Substituto na cobertura de Ausência por Acidente de Trabalho (Doença)</t>
  </si>
  <si>
    <t xml:space="preserve">Substituto na cobertura de Afastamento Maternidade</t>
  </si>
  <si>
    <t xml:space="preserve">Substituto na cobertura de Outros (especificar)</t>
  </si>
  <si>
    <t xml:space="preserve">TOTAL SUBMÓDULO 4.1</t>
  </si>
  <si>
    <t xml:space="preserve">Submódulo 4.2 - Intrajornada</t>
  </si>
  <si>
    <t xml:space="preserve">Intervalo para Repouso ou Alimentação</t>
  </si>
  <si>
    <t xml:space="preserve">TOTAL SUBMÓDULO 4.2</t>
  </si>
  <si>
    <t xml:space="preserve">QUADRO-RESUMO DO MÓDULO 4 - CUSTO DE REPOSIÇÃO DO PROFISSIONAL AUSENTE</t>
  </si>
  <si>
    <t xml:space="preserve">Módulo 4 - Custo de Reposição do Profissional Ausente</t>
  </si>
  <si>
    <t xml:space="preserve">4.1</t>
  </si>
  <si>
    <t xml:space="preserve">Ausências Legais</t>
  </si>
  <si>
    <t xml:space="preserve">4.2</t>
  </si>
  <si>
    <t xml:space="preserve">Intrajornada</t>
  </si>
  <si>
    <t xml:space="preserve">TOTAL DO MÓDULO 4</t>
  </si>
  <si>
    <t xml:space="preserve">MÓDULO 5 – INSUMOS DIVERSOS</t>
  </si>
  <si>
    <t xml:space="preserve">INSUMOS DIVERSOS</t>
  </si>
  <si>
    <t xml:space="preserve">Uniformes </t>
  </si>
  <si>
    <t xml:space="preserve">Equipamentos</t>
  </si>
  <si>
    <t xml:space="preserve">Veículos</t>
  </si>
  <si>
    <t xml:space="preserve">Armamento</t>
  </si>
  <si>
    <t xml:space="preserve">Outros (Aparelho celular)</t>
  </si>
  <si>
    <t xml:space="preserve">TOTAL DO MÓDULO 5</t>
  </si>
  <si>
    <t xml:space="preserve">MÓDULO 6 – CUSTOS INDIRETOS, TRIBUTOS E LUCRO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</si>
  <si>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</si>
  <si>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</si>
  <si>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</si>
  <si>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</si>
  <si>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</t>
  </si>
  <si>
    <t xml:space="preserve">PIS</t>
  </si>
  <si>
    <t xml:space="preserve">C.2</t>
  </si>
  <si>
    <t xml:space="preserve">COFINS</t>
  </si>
  <si>
    <t xml:space="preserve">C.3</t>
  </si>
  <si>
    <t xml:space="preserve">ISS</t>
  </si>
  <si>
    <t xml:space="preserve">TOTAL DO MÓDULO 6</t>
  </si>
  <si>
    <t xml:space="preserve">a)</t>
  </si>
  <si>
    <t xml:space="preserve">Tributos % = To = .............................................................</t>
  </si>
  <si>
    <t xml:space="preserve">b)</t>
  </si>
  <si>
    <t xml:space="preserve">(Total dos Módulos 1, 2, 3, 4 e 5+ Custos indiretos + lucro)= Po = ...................................</t>
  </si>
  <si>
    <t xml:space="preserve">c)</t>
  </si>
  <si>
    <t xml:space="preserve">Po / (1 - To) = P1 = ..............................................................................</t>
  </si>
  <si>
    <t xml:space="preserve">Valor dos Tributos = P1 - Po</t>
  </si>
  <si>
    <t xml:space="preserve">QUADRO RESUMO DO CUSTO POR EMPREGADO</t>
  </si>
  <si>
    <t xml:space="preserve">Mão-de-Obra vinculada à execução contratual (valor por empregado)</t>
  </si>
  <si>
    <t xml:space="preserve">Subtotal (A + B + C + D + E)</t>
  </si>
  <si>
    <t xml:space="preserve">PREÇO TOTAL POR EMPREGADO</t>
  </si>
  <si>
    <t xml:space="preserve">Quadro Resumo - VALOR MENSAL DOS SERVIÇOS</t>
  </si>
  <si>
    <t xml:space="preserve">Tipo de Serviço (A)</t>
  </si>
  <si>
    <t xml:space="preserve">Valor Por Empregado(B)</t>
  </si>
  <si>
    <t xml:space="preserve">Qde de Empregados por posto ( C )</t>
  </si>
  <si>
    <t xml:space="preserve">Valor Proposto por Posto (D) = (B x C)</t>
  </si>
  <si>
    <t xml:space="preserve">Qde Postos (E)</t>
  </si>
  <si>
    <t xml:space="preserve">Serviço 1 (indicar)</t>
  </si>
  <si>
    <t xml:space="preserve">R$</t>
  </si>
  <si>
    <t xml:space="preserve">Serviço 2 (indicar)</t>
  </si>
  <si>
    <t xml:space="preserve">Serviço 3 (indicar)</t>
  </si>
  <si>
    <t xml:space="preserve">Serviço ... (indicar)</t>
  </si>
  <si>
    <t xml:space="preserve">VALOR MENSAL DOS SERVIÇOS (I + II + III + ...)</t>
  </si>
  <si>
    <t xml:space="preserve">Anexo III-D</t>
  </si>
  <si>
    <t xml:space="preserve">Quadro Demonstrativo - VALOR GLOBAL DA PROPOSTA</t>
  </si>
  <si>
    <t xml:space="preserve">VALOR GLOBAL DA PROPOSTA</t>
  </si>
  <si>
    <t xml:space="preserve">Descrição</t>
  </si>
  <si>
    <t xml:space="preserve">Valor proposto por unidade de medida*</t>
  </si>
  <si>
    <t xml:space="preserve">Valor mensal do serviço</t>
  </si>
  <si>
    <t xml:space="preserve">Valor Global da Proposta (valor mensal do serviço X nº meses do contrato).</t>
  </si>
  <si>
    <t xml:space="preserve">TOTAL</t>
  </si>
  <si>
    <t xml:space="preserve">Nota(1):</t>
  </si>
  <si>
    <t xml:space="preserve">Informar o valor da unidade de medida por tipo de serviço.</t>
  </si>
  <si>
    <t xml:space="preserve">ANEXO III – C – VALOR MENSAL DOS SERVIÇOS</t>
  </si>
  <si>
    <t xml:space="preserve">Valor por Empregado</t>
  </si>
  <si>
    <t xml:space="preserve">QTD de Empregados por posto</t>
  </si>
  <si>
    <t xml:space="preserve">Valor do Posto</t>
  </si>
  <si>
    <t xml:space="preserve">Quantidade de Postos</t>
  </si>
  <si>
    <t xml:space="preserve">ANEXO IV – D – QUADRO DEMONSTRATIVO GLOBAL DA PROPOSTA</t>
  </si>
  <si>
    <t xml:space="preserve">Valor proposto por unidade de medida</t>
  </si>
  <si>
    <t xml:space="preserve">Valor Global da proposta(valor mensal do serviço x 12 meses de contrato)</t>
  </si>
  <si>
    <t xml:space="preserve">Motorista GR e GVR Maceió/AL - Categoria "A-D" OU "D" - Motorista de Micro-Ônibus e de Ônibus
com até 32 Poltronas</t>
  </si>
  <si>
    <t xml:space="preserve">Motorista Maceió/AL - Categoria "A-D" OU "D" - Motorista de Ônibus com Mais de 32 Poltronas</t>
  </si>
  <si>
    <t xml:space="preserve">7824-05</t>
  </si>
  <si>
    <t xml:space="preserve">Outros (Especificar)</t>
  </si>
  <si>
    <t xml:space="preserve">Rio Largo/AL</t>
  </si>
  <si>
    <t xml:space="preserve">Motorista Maceió/AL - Categoria "A-D" OU "D" - Motorista de Ônibus com Mais de  32 Poltronas</t>
  </si>
  <si>
    <t xml:space="preserve">Viçosa/AL</t>
  </si>
  <si>
    <t xml:space="preserve">Delmiro Gouveia/AL</t>
  </si>
  <si>
    <t xml:space="preserve">Santana do Ipanema/AL</t>
  </si>
  <si>
    <t xml:space="preserve">Penedo/AL</t>
  </si>
  <si>
    <t xml:space="preserve">ANEXO III – PLANILHA DE CUSTOS E FORMAÇÃO DE PREÇOS
BANCO DE PREÇOS</t>
  </si>
  <si>
    <t xml:space="preserve">MÓDULO 1 – CUSTOS INDIRETOS, TRIBUTOS E LUCRO</t>
  </si>
  <si>
    <t xml:space="preserve">5.1</t>
  </si>
  <si>
    <t xml:space="preserve">Custos indiretos, tributos e Lucro</t>
  </si>
  <si>
    <t xml:space="preserve">Valor (R$)</t>
  </si>
  <si>
    <t xml:space="preserve">Custos Indiretos   </t>
  </si>
  <si>
    <t xml:space="preserve">Tributos    </t>
  </si>
  <si>
    <t xml:space="preserve">B.1</t>
  </si>
  <si>
    <t xml:space="preserve">Tributos Federais</t>
  </si>
  <si>
    <t xml:space="preserve">B.2</t>
  </si>
  <si>
    <t xml:space="preserve">Tributo Municipal</t>
  </si>
  <si>
    <t xml:space="preserve">TOTAL DOS TRIBUTOS</t>
  </si>
  <si>
    <t xml:space="preserve">COEFICIENTE</t>
  </si>
  <si>
    <t xml:space="preserve">LUCRO</t>
  </si>
  <si>
    <t xml:space="preserve">ANEXO I  – QUADRO RESUMO CUSTO POR EMPREGADO</t>
  </si>
  <si>
    <t xml:space="preserve">  SUBTOTAL (A+B+C+D)</t>
  </si>
  <si>
    <t xml:space="preserve">MÓDULO 5 – Custos Indiretos, Tributos e Lucro</t>
  </si>
  <si>
    <t xml:space="preserve">VALOR TOTAL POR EMPREGADO</t>
  </si>
  <si>
    <t xml:space="preserve">PAGAMENTO DE DIÁRIAS POR ANO</t>
  </si>
  <si>
    <t xml:space="preserve">QTDE</t>
  </si>
  <si>
    <t xml:space="preserve">VLR. UNITÁRIO</t>
  </si>
  <si>
    <t xml:space="preserve">Total Semestral</t>
  </si>
  <si>
    <t xml:space="preserve">Calça social</t>
  </si>
  <si>
    <t xml:space="preserve">Camisa social manga curta</t>
  </si>
  <si>
    <t xml:space="preserve">Camisa social manga longa</t>
  </si>
  <si>
    <t xml:space="preserve">Calçados</t>
  </si>
  <si>
    <t xml:space="preserve">Par de meia social</t>
  </si>
  <si>
    <t xml:space="preserve">Crachá em PVC</t>
  </si>
  <si>
    <t xml:space="preserve">Total</t>
  </si>
  <si>
    <t xml:space="preserve"> Total Mensal ( Custo por Empregado )</t>
  </si>
  <si>
    <t xml:space="preserve">Total Anual</t>
  </si>
  <si>
    <t xml:space="preserve">Aparelho telefônico móvel (smartphone)</t>
  </si>
  <si>
    <t xml:space="preserve">Fórmula: (Remuneração / Meses do Ano) X Porcentagem de Incidência indicado pelo Licitante.</t>
  </si>
  <si>
    <t xml:space="preserve">Remuneração</t>
  </si>
  <si>
    <t xml:space="preserve">Nº Meses do Contrato</t>
  </si>
  <si>
    <t xml:space="preserve">Valor cobrado na Planilha</t>
  </si>
  <si>
    <t xml:space="preserve">Média Percentual indicada pelo Licitantes.</t>
  </si>
  <si>
    <t xml:space="preserve">5% - Para o Cálculo do API, adotamos 5% de Substituições sem justa causa e calculamos durante o período de 12 meses.</t>
  </si>
  <si>
    <t xml:space="preserve">Aviso Prévio Trabalhado</t>
  </si>
  <si>
    <t xml:space="preserve">Qtd Dias no Mês</t>
  </si>
  <si>
    <t xml:space="preserve">Qtd de meses no Ano</t>
  </si>
  <si>
    <t xml:space="preserve">Dias de Redução de Jornada</t>
  </si>
  <si>
    <t xml:space="preserve">100% - Para o cálculo do APT, adotamos 100% de dispensa sem justa causa para o Aviso Prévio Trabalhado, ou seja, 100% do pessoal Contratado será demitido pelo empregador com Aviso Prévio Trabalhado, até ou ao final dos 12 meses de Contrato.</t>
  </si>
  <si>
    <t xml:space="preserve">Obs.: quando é 100% equivale a 1,94% do valor do Salário.</t>
  </si>
  <si>
    <t xml:space="preserve">Fórmula: Remuneração / Meses do Ano / Qtd de Dias do Mês) X Média de Ausência por Ano</t>
  </si>
  <si>
    <t xml:space="preserve">Número de Meses do Contrato</t>
  </si>
  <si>
    <t xml:space="preserve">Quantidade de Dias no Mês</t>
  </si>
  <si>
    <t xml:space="preserve">1 dia Por ANO é a quantidade de dias que ocorre falta ao trabalho pelo motivo de Ausências Legais.</t>
  </si>
  <si>
    <t xml:space="preserve">Fórmula: (Remuneração / Meses do Ano / Qtd de Dias do Mês) X Qtd Dias Licença paternidade X Porcentagem de Incidência da Ocorrência da Licença Paternidade.</t>
  </si>
  <si>
    <t xml:space="preserve">Qtd de Dias da Licença Paternidade</t>
  </si>
  <si>
    <t xml:space="preserve">Porcentagem de Incidência da Ocorrência da Licença Paternidade.</t>
  </si>
  <si>
    <t xml:space="preserve">Neste caso estamos dizendo que conforme contratos anteriores, ou conforme dados estatísticos, A porcentagem de a Licença Paternidade ocorrer nesta Empresa é de 1,50%. por ano.</t>
  </si>
  <si>
    <t xml:space="preserve">Substituto na cobertura de ausência por Acidente de Trabalho</t>
  </si>
  <si>
    <t xml:space="preserve">Fórmula: (Remuneração / Meses do Ano / Qtd de Dias do Mês) X Qtd Dias antes do INSS X Porcentagem de Incidência da Ocorrência do Acidente de Trabalho.</t>
  </si>
  <si>
    <t xml:space="preserve">Qtd de Dias Pagos pelo INSS</t>
  </si>
  <si>
    <t xml:space="preserve">Porcentagem de Incidência da Ocorrência de Acidente de trabalho.</t>
  </si>
  <si>
    <t xml:space="preserve">Neste caso estamos dizendo que conforme contratos anteriores, ou conforme dados estatísticos, utilizamos 15 dias para a média de dias 
pagos pela empresa e 12% de incidência de ocorrência. Período de 12 meses.</t>
  </si>
  <si>
    <t xml:space="preserve">Fórmula: {[(Remuneração + Terço Constitucional) x (Meses de Afastamento por Licença Maternidade/Meses do ano)] / Meses do Ano} x Porcentagem de Incidência da Ocorrência da Licença Maternidade.</t>
  </si>
  <si>
    <t xml:space="preserve">Terço Constitucional</t>
  </si>
  <si>
    <t xml:space="preserve">Meses de Afatamento</t>
  </si>
  <si>
    <t xml:space="preserve">Meses do Contrato</t>
  </si>
  <si>
    <t xml:space="preserve">Porcentagem de Incidência da Ocorrência da Licença Maternidade.</t>
  </si>
  <si>
    <t xml:space="preserve">Neste caso estamos dizendo que conforme contratos anteriores, ou conforme dados estatísticos, A porcentagem de a Ausência por motivo de Afastamento Maternidade ocorrer nesta Empresa é de 2,00%. ao ano.</t>
  </si>
  <si>
    <t xml:space="preserve">Substituto na cobertura de Outras Ausências</t>
  </si>
  <si>
    <t xml:space="preserve">Fórmula: (Remuneração / Meses do Ano / Qtd de Dias do Mês) X Qtd Dias antes do INSS X Porcentagem de Incidência da Ocorrência de Outras Ausências.</t>
  </si>
  <si>
    <t xml:space="preserve">1 dia Por ANO é a quantidade de dias que ocorre falta ao trabalho pelo motivo de Outras Ausências.</t>
  </si>
</sst>
</file>

<file path=xl/styles.xml><?xml version="1.0" encoding="utf-8"?>
<styleSheet xmlns="http://schemas.openxmlformats.org/spreadsheetml/2006/main">
  <numFmts count="20">
    <numFmt numFmtId="164" formatCode="General"/>
    <numFmt numFmtId="165" formatCode="[$R$-416]\ #,##0.00\ ;\-[$R$-416]\ #,##0.00\ ;[$R$-416]&quot; -&quot;00\ ;@\ "/>
    <numFmt numFmtId="166" formatCode="0%"/>
    <numFmt numFmtId="167" formatCode="[$R$-416]\ #,##0.00;[RED]\-[$R$-416]\ #,##0.00"/>
    <numFmt numFmtId="168" formatCode="MM/YY"/>
    <numFmt numFmtId="169" formatCode="&quot;R$ &quot;#,##0.00"/>
    <numFmt numFmtId="170" formatCode="General"/>
    <numFmt numFmtId="171" formatCode="&quot; R$ &quot;* #,##0.00\ ;&quot; R$ &quot;* \(#,##0.00\);&quot; R$ &quot;* \-#\ ;@\ "/>
    <numFmt numFmtId="172" formatCode="D/M/YYYY"/>
    <numFmt numFmtId="173" formatCode="0.00%"/>
    <numFmt numFmtId="174" formatCode="* #,##0.00\ ;\-* #,##0.00\ ;* \-#\ ;@\ "/>
    <numFmt numFmtId="175" formatCode="&quot;R$ &quot;#,##0.00;[RED]&quot;-R$ &quot;#,##0.00"/>
    <numFmt numFmtId="176" formatCode="&quot;R$ &quot;#,##0.00"/>
    <numFmt numFmtId="177" formatCode="0.0%"/>
    <numFmt numFmtId="178" formatCode="0.00"/>
    <numFmt numFmtId="179" formatCode="0"/>
    <numFmt numFmtId="180" formatCode="[$-416]#,##0.00"/>
    <numFmt numFmtId="181" formatCode="#,##0.00"/>
    <numFmt numFmtId="182" formatCode="#,##0.0000"/>
    <numFmt numFmtId="183" formatCode="_-* #,##0.00_-;\-* #,##0.00_-;_-* \-??_-;_-@_-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color rgb="FF0000FF"/>
      <name val="Arial"/>
      <family val="0"/>
      <charset val="1"/>
    </font>
    <font>
      <sz val="11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sz val="10"/>
      <color rgb="FF000000"/>
      <name val="Calibri"/>
      <family val="0"/>
      <charset val="1"/>
    </font>
    <font>
      <b val="true"/>
      <i val="true"/>
      <u val="single"/>
      <sz val="11"/>
      <color rgb="FF000000"/>
      <name val="Calibri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C9211E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C9211E"/>
      <name val="Arial"/>
      <family val="2"/>
      <charset val="1"/>
    </font>
    <font>
      <sz val="9"/>
      <color rgb="FF55308D"/>
      <name val="Arial"/>
      <family val="2"/>
      <charset val="1"/>
    </font>
    <font>
      <sz val="10"/>
      <color rgb="FF55308D"/>
      <name val="Arial"/>
      <family val="2"/>
      <charset val="1"/>
    </font>
    <font>
      <sz val="9"/>
      <color rgb="FF00A933"/>
      <name val="Arial"/>
      <family val="2"/>
      <charset val="1"/>
    </font>
    <font>
      <sz val="10"/>
      <color rgb="FF00A9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2"/>
      <color rgb="FF000000"/>
      <name val="Calibri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DBDBDB"/>
        <bgColor rgb="FFDDDDDD"/>
      </patternFill>
    </fill>
    <fill>
      <patternFill patternType="solid">
        <fgColor rgb="FFCCCCCC"/>
        <bgColor rgb="FFD0CECE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D9D9D9"/>
        <bgColor rgb="FFDBDBDB"/>
      </patternFill>
    </fill>
    <fill>
      <patternFill patternType="solid">
        <fgColor rgb="FFB2B2B2"/>
        <bgColor rgb="FFC0C0C0"/>
      </patternFill>
    </fill>
    <fill>
      <patternFill patternType="solid">
        <fgColor rgb="FFD0CECE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BDBDB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  <xf numFmtId="167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2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2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3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4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0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3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73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17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6" fontId="0" fillId="0" borderId="1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8" xfId="17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2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3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0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0" fillId="0" borderId="1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7" fontId="0" fillId="0" borderId="1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24" fillId="0" borderId="13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2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24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2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24" fillId="0" borderId="17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2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23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0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0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23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0" fillId="0" borderId="1" xfId="17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15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5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1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4" borderId="4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4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4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5" fillId="4" borderId="2" xfId="27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27" fillId="4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1" fontId="5" fillId="4" borderId="44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27" fillId="4" borderId="2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5" fillId="4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1" fontId="27" fillId="4" borderId="44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6" fillId="4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5" fillId="4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1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3" fillId="0" borderId="1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3" fontId="11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5" fillId="9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9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15" fillId="9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iperlink 2" xfId="20"/>
    <cellStyle name="Moeda 2" xfId="21"/>
    <cellStyle name="Normal 2" xfId="22"/>
    <cellStyle name="Normal 2 2" xfId="23"/>
    <cellStyle name="Normal 2 2 3" xfId="24"/>
    <cellStyle name="Normal 3" xfId="25"/>
    <cellStyle name="Normal 4" xfId="26"/>
    <cellStyle name="Porcentagem 2" xfId="27"/>
    <cellStyle name="Porcentagem 6" xfId="28"/>
    <cellStyle name="Resultado2" xfId="2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DBDB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CCCCCC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00A933"/>
      <rgbColor rgb="FF003300"/>
      <rgbColor rgb="FF333300"/>
      <rgbColor rgb="FFC9211E"/>
      <rgbColor rgb="FF993366"/>
      <rgbColor rgb="FF55308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983"/>
  <sheetViews>
    <sheetView showFormulas="false" showGridLines="true" showRowColHeaders="true" showZeros="true" rightToLeft="false" tabSelected="true" showOutlineSymbols="true" defaultGridColor="true" view="normal" topLeftCell="B10" colorId="64" zoomScale="110" zoomScaleNormal="110" zoomScalePageLayoutView="100" workbookViewId="0">
      <selection pane="topLeft" activeCell="C5" activeCellId="0" sqref="C5"/>
    </sheetView>
  </sheetViews>
  <sheetFormatPr defaultColWidth="9.15625" defaultRowHeight="12.8" zeroHeight="false" outlineLevelRow="0" outlineLevelCol="0"/>
  <cols>
    <col collapsed="false" customWidth="true" hidden="false" outlineLevel="0" max="1" min="1" style="1" width="8.14"/>
    <col collapsed="false" customWidth="true" hidden="false" outlineLevel="0" max="2" min="2" style="1" width="6.15"/>
    <col collapsed="false" customWidth="true" hidden="false" outlineLevel="0" max="3" min="3" style="2" width="35.71"/>
    <col collapsed="false" customWidth="true" hidden="false" outlineLevel="0" max="4" min="4" style="1" width="4.86"/>
    <col collapsed="false" customWidth="true" hidden="false" outlineLevel="0" max="5" min="5" style="1" width="13.29"/>
    <col collapsed="false" customWidth="true" hidden="false" outlineLevel="0" max="6" min="6" style="1" width="15"/>
    <col collapsed="false" customWidth="true" hidden="false" outlineLevel="0" max="7" min="7" style="1" width="19.29"/>
    <col collapsed="false" customWidth="true" hidden="false" outlineLevel="0" max="8" min="8" style="1" width="19.17"/>
    <col collapsed="false" customWidth="false" hidden="false" outlineLevel="0" max="1025" min="9" style="1" width="9.14"/>
  </cols>
  <sheetData>
    <row r="1" customFormat="false" ht="27.7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customFormat="false" ht="45.75" hidden="false" customHeight="true" outlineLevel="0" collapsed="false">
      <c r="A2" s="6"/>
      <c r="B2" s="7" t="s">
        <v>1</v>
      </c>
      <c r="C2" s="7" t="s">
        <v>2</v>
      </c>
      <c r="D2" s="8" t="s">
        <v>3</v>
      </c>
      <c r="E2" s="9" t="s">
        <v>4</v>
      </c>
      <c r="F2" s="8" t="s">
        <v>5</v>
      </c>
      <c r="G2" s="9" t="s">
        <v>6</v>
      </c>
      <c r="H2" s="9" t="s">
        <v>7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6" customFormat="true" ht="37.5" hidden="false" customHeight="true" outlineLevel="0" collapsed="false">
      <c r="A3" s="10"/>
      <c r="B3" s="11" t="n">
        <v>1</v>
      </c>
      <c r="C3" s="12" t="s">
        <v>8</v>
      </c>
      <c r="D3" s="11" t="n">
        <v>2</v>
      </c>
      <c r="E3" s="13" t="n">
        <f aca="false">'2.Motorista.GReGVR.Maceió'!I136</f>
        <v>8057.61</v>
      </c>
      <c r="F3" s="13" t="n">
        <f aca="false">'2.Motorista.GReGVR.Maceió'!H164</f>
        <v>16115.22</v>
      </c>
      <c r="G3" s="13" t="n">
        <f aca="false">'2.Motorista.GReGVR.Maceió'!H165</f>
        <v>193382.64</v>
      </c>
      <c r="H3" s="14" t="n">
        <f aca="false">G3*2</f>
        <v>386765.28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="20" customFormat="true" ht="27" hidden="false" customHeight="true" outlineLevel="0" collapsed="false">
      <c r="A4" s="17"/>
      <c r="B4" s="11" t="n">
        <v>2</v>
      </c>
      <c r="C4" s="18" t="s">
        <v>9</v>
      </c>
      <c r="D4" s="11" t="n">
        <v>1</v>
      </c>
      <c r="E4" s="13" t="n">
        <f aca="false">'3.Motorista.Rodoviár.Maceió'!H163</f>
        <v>6656</v>
      </c>
      <c r="F4" s="13" t="n">
        <f aca="false">'3.Motorista.Rodoviár.Maceió'!H164</f>
        <v>6656</v>
      </c>
      <c r="G4" s="13" t="n">
        <f aca="false">'3.Motorista.Rodoviár.Maceió'!H165</f>
        <v>79872</v>
      </c>
      <c r="H4" s="14" t="n">
        <f aca="false">G4*2</f>
        <v>159744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="23" customFormat="true" ht="24" hidden="false" customHeight="true" outlineLevel="0" collapsed="false">
      <c r="A5" s="21"/>
      <c r="B5" s="11" t="n">
        <v>3</v>
      </c>
      <c r="C5" s="18" t="s">
        <v>10</v>
      </c>
      <c r="D5" s="11" t="n">
        <v>11</v>
      </c>
      <c r="E5" s="13" t="n">
        <f aca="false">'1.Motorista.Maceió'!H163</f>
        <v>5392.19</v>
      </c>
      <c r="F5" s="13" t="n">
        <f aca="false">'1.Motorista.Maceió'!H164</f>
        <v>59314.09</v>
      </c>
      <c r="G5" s="13" t="n">
        <f aca="false">'1.Motorista.Maceió'!H165</f>
        <v>711769.08</v>
      </c>
      <c r="H5" s="14" t="n">
        <f aca="false">G5*2</f>
        <v>1423538.16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="20" customFormat="true" ht="36" hidden="false" customHeight="true" outlineLevel="0" collapsed="false">
      <c r="A6" s="17"/>
      <c r="B6" s="11" t="n">
        <v>4</v>
      </c>
      <c r="C6" s="18" t="s">
        <v>11</v>
      </c>
      <c r="D6" s="11" t="n">
        <v>3</v>
      </c>
      <c r="E6" s="13" t="n">
        <f aca="false">'8.Motorista.Delmiro'!H163</f>
        <v>5339.09</v>
      </c>
      <c r="F6" s="13" t="n">
        <f aca="false">'8.Motorista.Delmiro'!H164</f>
        <v>16017.27</v>
      </c>
      <c r="G6" s="13" t="n">
        <f aca="false">'8.Motorista.Delmiro'!H165</f>
        <v>192207.24</v>
      </c>
      <c r="H6" s="14" t="n">
        <f aca="false">G6*2</f>
        <v>384414.48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="26" customFormat="true" ht="35.25" hidden="false" customHeight="true" outlineLevel="0" collapsed="false">
      <c r="A7" s="24"/>
      <c r="B7" s="11" t="n">
        <v>5</v>
      </c>
      <c r="C7" s="18" t="s">
        <v>12</v>
      </c>
      <c r="D7" s="11" t="n">
        <v>1</v>
      </c>
      <c r="E7" s="13" t="n">
        <f aca="false">'10.Motorista.Santana'!H163</f>
        <v>5339.09</v>
      </c>
      <c r="F7" s="13" t="n">
        <f aca="false">'10.Motorista.Santana'!H164</f>
        <v>5339.09</v>
      </c>
      <c r="G7" s="13" t="n">
        <f aca="false">'10.Motorista.Santana'!H165</f>
        <v>64069.08</v>
      </c>
      <c r="H7" s="14" t="n">
        <f aca="false">G7*2</f>
        <v>128138.16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customFormat="false" ht="36.75" hidden="false" customHeight="true" outlineLevel="0" collapsed="false">
      <c r="A8" s="27"/>
      <c r="B8" s="11" t="n">
        <v>6</v>
      </c>
      <c r="C8" s="18" t="s">
        <v>13</v>
      </c>
      <c r="D8" s="11" t="n">
        <v>1</v>
      </c>
      <c r="E8" s="13" t="n">
        <f aca="false">'9.Motorista.Rodoviário.Delmiro'!H163</f>
        <v>6632.31</v>
      </c>
      <c r="F8" s="13" t="n">
        <f aca="false">'9.Motorista.Rodoviário.Delmiro'!H164</f>
        <v>6632.31</v>
      </c>
      <c r="G8" s="13" t="n">
        <f aca="false">'9.Motorista.Rodoviário.Delmiro'!H165</f>
        <v>79587.72</v>
      </c>
      <c r="H8" s="14" t="n">
        <f aca="false">G8*2</f>
        <v>159175.44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customFormat="false" ht="44.25" hidden="false" customHeight="true" outlineLevel="0" collapsed="false">
      <c r="A9" s="27"/>
      <c r="B9" s="11" t="n">
        <v>7</v>
      </c>
      <c r="C9" s="18" t="s">
        <v>14</v>
      </c>
      <c r="D9" s="11" t="n">
        <v>4</v>
      </c>
      <c r="E9" s="13" t="n">
        <f aca="false">'11.Motorista.Arapiraca'!H163</f>
        <v>5365.63</v>
      </c>
      <c r="F9" s="13" t="n">
        <f aca="false">'11.Motorista.Arapiraca'!H164</f>
        <v>21462.52</v>
      </c>
      <c r="G9" s="13" t="n">
        <f aca="false">'11.Motorista.Arapiraca'!H165</f>
        <v>257550.24</v>
      </c>
      <c r="H9" s="14" t="n">
        <f aca="false">G9*2</f>
        <v>515100.48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customFormat="false" ht="26.25" hidden="false" customHeight="true" outlineLevel="0" collapsed="false">
      <c r="A10" s="27"/>
      <c r="B10" s="11" t="n">
        <v>8</v>
      </c>
      <c r="C10" s="18" t="s">
        <v>15</v>
      </c>
      <c r="D10" s="11" t="n">
        <v>2</v>
      </c>
      <c r="E10" s="13" t="n">
        <f aca="false">'4.Motorista.CECA'!H163</f>
        <v>5392.19</v>
      </c>
      <c r="F10" s="13" t="n">
        <f aca="false">'4.Motorista.CECA'!H164</f>
        <v>10784.38</v>
      </c>
      <c r="G10" s="13" t="n">
        <f aca="false">'4.Motorista.CECA'!H165</f>
        <v>129412.56</v>
      </c>
      <c r="H10" s="14" t="n">
        <f aca="false">G10*2</f>
        <v>258825.12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customFormat="false" ht="25.5" hidden="false" customHeight="true" outlineLevel="0" collapsed="false">
      <c r="A11" s="27"/>
      <c r="B11" s="11" t="n">
        <v>9</v>
      </c>
      <c r="C11" s="18" t="s">
        <v>16</v>
      </c>
      <c r="D11" s="11" t="n">
        <v>2</v>
      </c>
      <c r="E11" s="13" t="n">
        <f aca="false">'5.Motorista.Rodoviário.CECA'!H163</f>
        <v>6656</v>
      </c>
      <c r="F11" s="13" t="n">
        <f aca="false">'5.Motorista.Rodoviário.CECA'!H164</f>
        <v>13312</v>
      </c>
      <c r="G11" s="13" t="n">
        <f aca="false">'5.Motorista.Rodoviário.CECA'!H165</f>
        <v>159744</v>
      </c>
      <c r="H11" s="14" t="n">
        <f aca="false">G11*2</f>
        <v>319488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customFormat="false" ht="38.25" hidden="false" customHeight="true" outlineLevel="0" collapsed="false">
      <c r="A12" s="27"/>
      <c r="B12" s="11" t="n">
        <v>10</v>
      </c>
      <c r="C12" s="18" t="s">
        <v>17</v>
      </c>
      <c r="D12" s="11" t="n">
        <v>1</v>
      </c>
      <c r="E12" s="13" t="n">
        <f aca="false">'7.Motorista.Rodoviário.viçosa'!H163</f>
        <v>6632.31</v>
      </c>
      <c r="F12" s="13" t="n">
        <f aca="false">'7.Motorista.Rodoviário.viçosa'!H164</f>
        <v>6632.31</v>
      </c>
      <c r="G12" s="13" t="n">
        <f aca="false">'7.Motorista.Rodoviário.viçosa'!H165</f>
        <v>79587.72</v>
      </c>
      <c r="H12" s="14" t="n">
        <f aca="false">G12*2</f>
        <v>159175.44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customFormat="false" ht="36.75" hidden="false" customHeight="true" outlineLevel="0" collapsed="false">
      <c r="A13" s="27"/>
      <c r="B13" s="11" t="n">
        <v>11</v>
      </c>
      <c r="C13" s="18" t="s">
        <v>18</v>
      </c>
      <c r="D13" s="11" t="n">
        <v>1</v>
      </c>
      <c r="E13" s="13" t="n">
        <f aca="false">'6.Motorista.viçosa'!H163</f>
        <v>5325.6</v>
      </c>
      <c r="F13" s="13" t="n">
        <f aca="false">'6.Motorista.viçosa'!H164</f>
        <v>5325.6</v>
      </c>
      <c r="G13" s="13" t="n">
        <f aca="false">'6.Motorista.viçosa'!H165</f>
        <v>63907.2</v>
      </c>
      <c r="H13" s="14" t="n">
        <f aca="false">G13*2</f>
        <v>127814.4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customFormat="false" ht="18.75" hidden="false" customHeight="true" outlineLevel="0" collapsed="false">
      <c r="A14" s="5"/>
      <c r="B14" s="11" t="n">
        <v>12</v>
      </c>
      <c r="C14" s="18" t="s">
        <v>19</v>
      </c>
      <c r="D14" s="11" t="n">
        <v>1</v>
      </c>
      <c r="E14" s="13" t="n">
        <f aca="false">'13.Motorista.Palmeira'!H163</f>
        <v>5328.46</v>
      </c>
      <c r="F14" s="13" t="n">
        <f aca="false">'13.Motorista.Palmeira'!H164</f>
        <v>5328.46</v>
      </c>
      <c r="G14" s="13" t="n">
        <f aca="false">'13.Motorista.Palmeira'!H165</f>
        <v>63941.52</v>
      </c>
      <c r="H14" s="14" t="n">
        <f aca="false">G14*2</f>
        <v>127883.04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customFormat="false" ht="33.75" hidden="false" customHeight="true" outlineLevel="0" collapsed="false">
      <c r="A15" s="28"/>
      <c r="B15" s="11" t="n">
        <v>13</v>
      </c>
      <c r="C15" s="18" t="s">
        <v>20</v>
      </c>
      <c r="D15" s="11" t="n">
        <v>2</v>
      </c>
      <c r="E15" s="13" t="n">
        <f aca="false">'12.Motorista.Penedo'!H163</f>
        <v>5312.53</v>
      </c>
      <c r="F15" s="13" t="n">
        <f aca="false">'12.Motorista.Penedo'!H164</f>
        <v>10625.06</v>
      </c>
      <c r="G15" s="13" t="n">
        <f aca="false">'12.Motorista.Penedo'!H165</f>
        <v>127500.72</v>
      </c>
      <c r="H15" s="14" t="n">
        <f aca="false">G15*2</f>
        <v>255001.44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customFormat="false" ht="25.5" hidden="false" customHeight="true" outlineLevel="0" collapsed="false">
      <c r="A16" s="5"/>
      <c r="B16" s="30" t="s">
        <v>21</v>
      </c>
      <c r="C16" s="30"/>
      <c r="D16" s="31" t="n">
        <f aca="false">SUM(D3:D15)</f>
        <v>32</v>
      </c>
      <c r="E16" s="32"/>
      <c r="F16" s="32" t="n">
        <f aca="false">SUM(F3:F15)</f>
        <v>183544.31</v>
      </c>
      <c r="G16" s="32" t="n">
        <f aca="false">SUM(G3:G15)</f>
        <v>2202531.72</v>
      </c>
      <c r="H16" s="33" t="n">
        <f aca="false">G16*2</f>
        <v>4405063.44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customFormat="false" ht="24" hidden="false" customHeight="true" outlineLevel="0" collapsed="false">
      <c r="A17" s="5"/>
      <c r="B17" s="34" t="n">
        <v>14</v>
      </c>
      <c r="C17" s="35" t="s">
        <v>22</v>
      </c>
      <c r="D17" s="35" t="n">
        <v>1500</v>
      </c>
      <c r="E17" s="36" t="n">
        <f aca="false">'14.Diárias'!C25</f>
        <v>225.9</v>
      </c>
      <c r="F17" s="36" t="n">
        <f aca="false">G17/12</f>
        <v>28237.5</v>
      </c>
      <c r="G17" s="36" t="n">
        <f aca="false">'14.Diárias'!D25</f>
        <v>338850</v>
      </c>
      <c r="H17" s="33" t="n">
        <f aca="false">G17*2</f>
        <v>677700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customFormat="false" ht="29.25" hidden="false" customHeight="true" outlineLevel="0" collapsed="false">
      <c r="A18" s="5"/>
      <c r="B18" s="37" t="s">
        <v>23</v>
      </c>
      <c r="C18" s="37"/>
      <c r="D18" s="37"/>
      <c r="E18" s="37"/>
      <c r="F18" s="38" t="n">
        <f aca="false">F16+F17</f>
        <v>211781.81</v>
      </c>
      <c r="G18" s="38" t="n">
        <f aca="false">G16+G17</f>
        <v>2541381.72</v>
      </c>
      <c r="H18" s="39" t="n">
        <f aca="false">G18*2</f>
        <v>5082763.44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customFormat="false" ht="10.5" hidden="false" customHeight="true" outlineLevel="0" collapsed="false">
      <c r="A19" s="5"/>
      <c r="B19" s="40"/>
      <c r="C19" s="40"/>
      <c r="D19" s="40"/>
      <c r="E19" s="40"/>
      <c r="F19" s="40"/>
      <c r="G19" s="4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customFormat="false" ht="24" hidden="false" customHeight="true" outlineLevel="0" collapsed="false">
      <c r="A20" s="5"/>
      <c r="B20" s="41" t="s">
        <v>24</v>
      </c>
      <c r="C20" s="41"/>
      <c r="D20" s="41"/>
      <c r="E20" s="41"/>
      <c r="F20" s="42" t="n">
        <f aca="false">G16</f>
        <v>2202531.72</v>
      </c>
      <c r="G20" s="4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customFormat="false" ht="21.75" hidden="false" customHeight="true" outlineLevel="0" collapsed="false">
      <c r="A21" s="5"/>
      <c r="B21" s="41" t="s">
        <v>25</v>
      </c>
      <c r="C21" s="41"/>
      <c r="D21" s="41"/>
      <c r="E21" s="41"/>
      <c r="F21" s="43" t="n">
        <f aca="false">G17</f>
        <v>338850</v>
      </c>
      <c r="G21" s="4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customFormat="false" ht="23.25" hidden="false" customHeight="true" outlineLevel="0" collapsed="false">
      <c r="A22" s="5"/>
      <c r="B22" s="41" t="s">
        <v>26</v>
      </c>
      <c r="C22" s="41"/>
      <c r="D22" s="41"/>
      <c r="E22" s="41"/>
      <c r="F22" s="42" t="n">
        <f aca="false">G18</f>
        <v>2541381.72</v>
      </c>
      <c r="G22" s="42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customFormat="false" ht="23.25" hidden="false" customHeight="true" outlineLevel="0" collapsed="false">
      <c r="A23" s="5"/>
      <c r="B23" s="41" t="s">
        <v>27</v>
      </c>
      <c r="C23" s="41"/>
      <c r="D23" s="41"/>
      <c r="E23" s="41"/>
      <c r="F23" s="42" t="n">
        <f aca="false">F22/12</f>
        <v>211781.81</v>
      </c>
      <c r="G23" s="42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customFormat="false" ht="26.25" hidden="false" customHeight="true" outlineLevel="0" collapsed="false">
      <c r="A24" s="5"/>
      <c r="B24" s="41" t="s">
        <v>28</v>
      </c>
      <c r="C24" s="41"/>
      <c r="D24" s="41"/>
      <c r="E24" s="41"/>
      <c r="F24" s="42" t="n">
        <f aca="false">F22*2</f>
        <v>5082763.44</v>
      </c>
      <c r="G24" s="42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customFormat="false" ht="23.25" hidden="false" customHeight="true" outlineLevel="0" collapsed="false">
      <c r="A25" s="5"/>
      <c r="B25" s="44" t="s">
        <v>29</v>
      </c>
      <c r="C25" s="44"/>
      <c r="D25" s="44"/>
      <c r="E25" s="44"/>
      <c r="F25" s="44"/>
      <c r="G25" s="4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customFormat="false" ht="12.8" hidden="false" customHeight="false" outlineLevel="0" collapsed="false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customFormat="false" ht="12.8" hidden="false" customHeight="fals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customFormat="false" ht="12.8" hidden="false" customHeight="fals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customFormat="false" ht="12.8" hidden="false" customHeight="fals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customFormat="false" ht="12.8" hidden="false" customHeight="fals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customFormat="false" ht="12.8" hidden="false" customHeight="false" outlineLevel="0" collapsed="false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customFormat="false" ht="12.8" hidden="false" customHeight="false" outlineLevel="0" collapsed="false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customFormat="false" ht="12.8" hidden="false" customHeight="fals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customFormat="false" ht="12.8" hidden="false" customHeight="false" outlineLevel="0" collapsed="false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customFormat="false" ht="12.8" hidden="false" customHeight="fals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customFormat="false" ht="12.8" hidden="false" customHeight="false" outlineLevel="0" collapsed="false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customFormat="false" ht="12.8" hidden="false" customHeight="false" outlineLevel="0" collapsed="false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customFormat="false" ht="12.8" hidden="false" customHeight="fals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customFormat="false" ht="12.8" hidden="false" customHeight="false" outlineLevel="0" collapsed="false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customFormat="false" ht="12.8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customFormat="false" ht="12.8" hidden="false" customHeight="false" outlineLevel="0" collapsed="false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customFormat="false" ht="12.8" hidden="false" customHeight="false" outlineLevel="0" collapsed="false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customFormat="false" ht="12.8" hidden="false" customHeight="false" outlineLevel="0" collapsed="false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customFormat="false" ht="12.8" hidden="false" customHeight="false" outlineLevel="0" collapsed="false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customFormat="false" ht="12.8" hidden="false" customHeight="fals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customFormat="false" ht="12.8" hidden="false" customHeight="false" outlineLevel="0" collapsed="false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customFormat="false" ht="12.8" hidden="false" customHeight="fals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customFormat="false" ht="12.8" hidden="false" customHeight="fals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customFormat="false" ht="12.8" hidden="false" customHeight="fals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customFormat="false" ht="12.8" hidden="false" customHeight="fals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customFormat="false" ht="12.8" hidden="false" customHeight="false" outlineLevel="0" collapsed="false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customFormat="false" ht="12.8" hidden="false" customHeight="false" outlineLevel="0" collapsed="false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customFormat="false" ht="12.8" hidden="false" customHeight="false" outlineLevel="0" collapsed="false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customFormat="false" ht="12.8" hidden="false" customHeight="false" outlineLevel="0" collapsed="false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customFormat="false" ht="12.8" hidden="false" customHeight="false" outlineLevel="0" collapsed="false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customFormat="false" ht="12.8" hidden="false" customHeight="false" outlineLevel="0" collapsed="false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customFormat="false" ht="12.8" hidden="false" customHeight="false" outlineLevel="0" collapsed="false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customFormat="false" ht="12.8" hidden="false" customHeight="false" outlineLevel="0" collapsed="false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customFormat="false" ht="12.8" hidden="false" customHeight="false" outlineLevel="0" collapsed="false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customFormat="false" ht="12.8" hidden="false" customHeight="false" outlineLevel="0" collapsed="false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customFormat="false" ht="12.8" hidden="false" customHeight="false" outlineLevel="0" collapsed="false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customFormat="false" ht="12.8" hidden="false" customHeight="false" outlineLevel="0" collapsed="false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customFormat="false" ht="12.8" hidden="false" customHeight="false" outlineLevel="0" collapsed="false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customFormat="false" ht="12.8" hidden="false" customHeight="false" outlineLevel="0" collapsed="false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customFormat="false" ht="12.8" hidden="false" customHeight="fals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customFormat="false" ht="12.8" hidden="false" customHeight="false" outlineLevel="0" collapsed="false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customFormat="false" ht="12.8" hidden="false" customHeight="false" outlineLevel="0" collapsed="false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customFormat="false" ht="12.8" hidden="false" customHeight="false" outlineLevel="0" collapsed="false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customFormat="false" ht="12.8" hidden="false" customHeight="false" outlineLevel="0" collapsed="false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customFormat="false" ht="12.8" hidden="false" customHeight="false" outlineLevel="0" collapsed="false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customFormat="false" ht="12.8" hidden="false" customHeight="false" outlineLevel="0" collapsed="false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customFormat="false" ht="12.8" hidden="false" customHeight="false" outlineLevel="0" collapsed="false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customFormat="false" ht="12.8" hidden="false" customHeight="false" outlineLevel="0" collapsed="false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customFormat="false" ht="12.8" hidden="false" customHeight="false" outlineLevel="0" collapsed="false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customFormat="false" ht="12.8" hidden="false" customHeight="false" outlineLevel="0" collapsed="false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customFormat="false" ht="12.8" hidden="false" customHeight="false" outlineLevel="0" collapsed="false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customFormat="false" ht="12.8" hidden="false" customHeight="false" outlineLevel="0" collapsed="false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customFormat="false" ht="12.8" hidden="false" customHeight="false" outlineLevel="0" collapsed="false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customFormat="false" ht="12.8" hidden="false" customHeight="false" outlineLevel="0" collapsed="false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customFormat="false" ht="12.8" hidden="false" customHeight="false" outlineLevel="0" collapsed="false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customFormat="false" ht="12.8" hidden="false" customHeight="false" outlineLevel="0" collapsed="false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customFormat="false" ht="12.8" hidden="false" customHeight="false" outlineLevel="0" collapsed="false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customFormat="false" ht="12.8" hidden="false" customHeight="false" outlineLevel="0" collapsed="false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customFormat="false" ht="12.8" hidden="false" customHeight="false" outlineLevel="0" collapsed="false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customFormat="false" ht="12.8" hidden="false" customHeight="fals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customFormat="false" ht="12.8" hidden="false" customHeight="false" outlineLevel="0" collapsed="false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customFormat="false" ht="12.8" hidden="false" customHeight="false" outlineLevel="0" collapsed="false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customFormat="false" ht="12.8" hidden="false" customHeight="false" outlineLevel="0" collapsed="false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customFormat="false" ht="12.8" hidden="false" customHeight="fals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customFormat="false" ht="12.8" hidden="false" customHeight="false" outlineLevel="0" collapsed="false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customFormat="false" ht="12.8" hidden="false" customHeight="fals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customFormat="false" ht="12.8" hidden="false" customHeight="false" outlineLevel="0" collapsed="false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customFormat="false" ht="12.8" hidden="false" customHeight="false" outlineLevel="0" collapsed="false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customFormat="false" ht="12.8" hidden="false" customHeight="false" outlineLevel="0" collapsed="false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customFormat="false" ht="12.8" hidden="false" customHeight="false" outlineLevel="0" collapsed="false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customFormat="false" ht="12.8" hidden="false" customHeight="fals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customFormat="false" ht="12.8" hidden="false" customHeight="false" outlineLevel="0" collapsed="false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customFormat="false" ht="12.8" hidden="false" customHeight="false" outlineLevel="0" collapsed="false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customFormat="false" ht="12.8" hidden="false" customHeight="false" outlineLevel="0" collapsed="false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customFormat="false" ht="12.8" hidden="false" customHeight="false" outlineLevel="0" collapsed="false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customFormat="false" ht="12.8" hidden="false" customHeight="false" outlineLevel="0" collapsed="false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customFormat="false" ht="12.8" hidden="false" customHeight="false" outlineLevel="0" collapsed="false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customFormat="false" ht="12.8" hidden="false" customHeight="false" outlineLevel="0" collapsed="false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customFormat="false" ht="12.8" hidden="false" customHeight="false" outlineLevel="0" collapsed="false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customFormat="false" ht="12.8" hidden="false" customHeight="false" outlineLevel="0" collapsed="false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customFormat="false" ht="12.8" hidden="false" customHeight="false" outlineLevel="0" collapsed="false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customFormat="false" ht="12.8" hidden="false" customHeight="false" outlineLevel="0" collapsed="false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customFormat="false" ht="12.8" hidden="false" customHeight="false" outlineLevel="0" collapsed="false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customFormat="false" ht="12.8" hidden="false" customHeight="false" outlineLevel="0" collapsed="false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customFormat="false" ht="12.8" hidden="false" customHeight="false" outlineLevel="0" collapsed="false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customFormat="false" ht="12.8" hidden="false" customHeight="fals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customFormat="false" ht="12.8" hidden="false" customHeight="false" outlineLevel="0" collapsed="false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customFormat="false" ht="12.8" hidden="false" customHeight="fals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customFormat="false" ht="12.8" hidden="false" customHeight="fals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customFormat="false" ht="12.8" hidden="false" customHeight="fals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customFormat="false" ht="12.8" hidden="false" customHeight="fals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customFormat="false" ht="12.8" hidden="false" customHeight="fals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customFormat="false" ht="12.8" hidden="false" customHeight="fals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customFormat="false" ht="12.8" hidden="false" customHeight="fals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customFormat="false" ht="12.8" hidden="false" customHeight="fals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customFormat="false" ht="12.8" hidden="false" customHeight="fals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customFormat="false" ht="12.8" hidden="false" customHeight="fals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customFormat="false" ht="12.8" hidden="false" customHeight="fals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customFormat="false" ht="12.8" hidden="false" customHeight="fals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customFormat="false" ht="12.8" hidden="false" customHeight="fals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customFormat="false" ht="12.8" hidden="false" customHeight="fals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customFormat="false" ht="12.8" hidden="false" customHeight="fals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customFormat="false" ht="12.8" hidden="false" customHeight="fals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customFormat="false" ht="12.8" hidden="false" customHeight="fals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customFormat="false" ht="12.8" hidden="false" customHeight="fals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customFormat="false" ht="12.8" hidden="false" customHeight="fals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customFormat="false" ht="12.8" hidden="false" customHeight="fals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customFormat="false" ht="12.8" hidden="false" customHeight="fals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customFormat="false" ht="12.8" hidden="false" customHeight="fals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customFormat="false" ht="12.8" hidden="false" customHeight="fals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customFormat="false" ht="12.8" hidden="false" customHeight="fals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customFormat="false" ht="12.8" hidden="false" customHeight="fals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customFormat="false" ht="12.8" hidden="false" customHeight="fals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customFormat="false" ht="12.8" hidden="false" customHeight="fals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customFormat="false" ht="12.8" hidden="false" customHeight="fals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customFormat="false" ht="12.8" hidden="false" customHeight="fals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customFormat="false" ht="12.8" hidden="false" customHeight="fals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customFormat="false" ht="12.8" hidden="false" customHeight="fals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customFormat="false" ht="12.8" hidden="false" customHeight="fals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customFormat="false" ht="12.8" hidden="false" customHeight="fals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customFormat="false" ht="12.8" hidden="false" customHeight="fals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customFormat="false" ht="12.8" hidden="false" customHeight="fals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customFormat="false" ht="12.8" hidden="false" customHeight="fals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customFormat="false" ht="12.8" hidden="false" customHeight="fals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customFormat="false" ht="12.8" hidden="false" customHeight="fals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customFormat="false" ht="12.8" hidden="false" customHeight="fals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customFormat="false" ht="12.8" hidden="false" customHeight="fals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customFormat="false" ht="12.8" hidden="false" customHeight="fals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customFormat="false" ht="12.8" hidden="false" customHeight="fals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customFormat="false" ht="12.8" hidden="false" customHeight="fals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customFormat="false" ht="12.8" hidden="false" customHeight="fals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customFormat="false" ht="12.8" hidden="false" customHeight="fals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customFormat="false" ht="12.8" hidden="false" customHeight="fals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customFormat="false" ht="12.8" hidden="false" customHeight="fals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customFormat="false" ht="12.8" hidden="false" customHeight="fals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customFormat="false" ht="12.8" hidden="false" customHeight="fals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customFormat="false" ht="12.8" hidden="false" customHeight="fals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customFormat="false" ht="12.8" hidden="false" customHeight="fals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customFormat="false" ht="12.8" hidden="false" customHeight="fals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customFormat="false" ht="12.8" hidden="false" customHeight="fals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customFormat="false" ht="12.8" hidden="false" customHeight="fals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customFormat="false" ht="12.8" hidden="false" customHeight="fals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customFormat="false" ht="12.8" hidden="false" customHeight="fals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customFormat="false" ht="12.8" hidden="false" customHeight="fals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customFormat="false" ht="12.8" hidden="false" customHeight="fals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customFormat="false" ht="12.8" hidden="false" customHeight="fals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customFormat="false" ht="12.8" hidden="false" customHeight="fals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customFormat="false" ht="12.8" hidden="false" customHeight="fals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customFormat="false" ht="12.8" hidden="false" customHeight="fals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customFormat="false" ht="12.8" hidden="false" customHeight="fals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customFormat="false" ht="12.8" hidden="false" customHeight="fals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customFormat="false" ht="12.8" hidden="false" customHeight="fals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customFormat="false" ht="12.8" hidden="false" customHeight="fals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customFormat="false" ht="12.8" hidden="false" customHeight="fals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customFormat="false" ht="12.8" hidden="false" customHeight="fals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customFormat="false" ht="12.8" hidden="false" customHeight="fals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customFormat="false" ht="12.8" hidden="false" customHeight="fals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customFormat="false" ht="12.8" hidden="false" customHeight="fals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customFormat="false" ht="12.8" hidden="false" customHeight="fals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customFormat="false" ht="12.8" hidden="false" customHeight="fals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customFormat="false" ht="12.8" hidden="false" customHeight="fals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customFormat="false" ht="12.8" hidden="false" customHeight="fals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customFormat="false" ht="12.8" hidden="false" customHeight="fals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customFormat="false" ht="12.8" hidden="false" customHeight="fals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customFormat="false" ht="12.8" hidden="false" customHeight="fals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customFormat="false" ht="12.8" hidden="false" customHeight="fals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customFormat="false" ht="12.8" hidden="false" customHeight="fals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customFormat="false" ht="12.8" hidden="false" customHeight="fals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customFormat="false" ht="12.8" hidden="false" customHeight="fals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customFormat="false" ht="12.8" hidden="false" customHeight="fals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customFormat="false" ht="12.8" hidden="false" customHeight="fals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customFormat="false" ht="12.8" hidden="false" customHeight="fals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customFormat="false" ht="12.8" hidden="false" customHeight="fals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customFormat="false" ht="12.8" hidden="false" customHeight="fals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customFormat="false" ht="12.8" hidden="false" customHeight="fals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customFormat="false" ht="12.8" hidden="false" customHeight="fals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customFormat="false" ht="12.8" hidden="false" customHeight="fals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customFormat="false" ht="12.8" hidden="false" customHeight="fals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customFormat="false" ht="12.8" hidden="false" customHeight="fals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customFormat="false" ht="12.8" hidden="false" customHeight="fals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customFormat="false" ht="12.8" hidden="false" customHeight="fals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customFormat="false" ht="12.8" hidden="false" customHeight="fals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customFormat="false" ht="12.8" hidden="false" customHeight="fals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customFormat="false" ht="12.8" hidden="false" customHeight="fals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customFormat="false" ht="12.8" hidden="false" customHeight="fals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customFormat="false" ht="12.8" hidden="false" customHeight="fals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customFormat="false" ht="12.8" hidden="false" customHeight="fals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customFormat="false" ht="12.8" hidden="false" customHeight="fals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customFormat="false" ht="12.8" hidden="false" customHeight="fals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customFormat="false" ht="12.8" hidden="false" customHeight="fals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customFormat="false" ht="12.8" hidden="false" customHeight="fals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customFormat="false" ht="12.8" hidden="false" customHeight="fals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customFormat="false" ht="12.8" hidden="false" customHeight="fals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customFormat="false" ht="12.8" hidden="false" customHeight="fals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customFormat="false" ht="12.8" hidden="false" customHeight="fals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customFormat="false" ht="12.8" hidden="false" customHeight="fals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customFormat="false" ht="12.8" hidden="false" customHeight="fals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customFormat="false" ht="12.8" hidden="false" customHeight="fals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customFormat="false" ht="12.8" hidden="false" customHeight="fals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customFormat="false" ht="12.8" hidden="false" customHeight="fals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customFormat="false" ht="12.8" hidden="false" customHeight="fals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customFormat="false" ht="12.8" hidden="false" customHeight="fals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customFormat="false" ht="12.8" hidden="false" customHeight="fals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customFormat="false" ht="12.8" hidden="false" customHeight="fals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customFormat="false" ht="12.8" hidden="false" customHeight="fals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customFormat="false" ht="12.8" hidden="false" customHeight="fals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customFormat="false" ht="12.8" hidden="false" customHeight="fals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customFormat="false" ht="12.8" hidden="false" customHeight="fals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customFormat="false" ht="12.8" hidden="false" customHeight="fals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customFormat="false" ht="12.8" hidden="false" customHeight="fals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customFormat="false" ht="12.8" hidden="false" customHeight="fals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customFormat="false" ht="12.8" hidden="false" customHeight="fals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customFormat="false" ht="12.8" hidden="false" customHeight="fals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customFormat="false" ht="12.8" hidden="false" customHeight="fals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customFormat="false" ht="12.8" hidden="false" customHeight="fals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customFormat="false" ht="12.8" hidden="false" customHeight="fals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customFormat="false" ht="12.8" hidden="false" customHeight="fals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customFormat="false" ht="12.8" hidden="false" customHeight="fals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customFormat="false" ht="12.8" hidden="false" customHeight="fals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customFormat="false" ht="12.8" hidden="false" customHeight="fals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customFormat="false" ht="12.8" hidden="false" customHeight="fals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customFormat="false" ht="12.8" hidden="false" customHeight="fals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customFormat="false" ht="12.8" hidden="false" customHeight="fals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customFormat="false" ht="12.8" hidden="false" customHeight="fals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customFormat="false" ht="12.8" hidden="false" customHeight="fals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customFormat="false" ht="12.8" hidden="false" customHeight="fals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customFormat="false" ht="12.8" hidden="false" customHeight="fals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customFormat="false" ht="12.8" hidden="false" customHeight="fals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customFormat="false" ht="12.8" hidden="false" customHeight="fals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customFormat="false" ht="12.8" hidden="false" customHeight="fals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customFormat="false" ht="12.8" hidden="false" customHeight="fals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customFormat="false" ht="12.8" hidden="false" customHeight="fals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customFormat="false" ht="12.8" hidden="false" customHeight="fals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customFormat="false" ht="12.8" hidden="false" customHeight="fals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customFormat="false" ht="12.8" hidden="false" customHeight="fals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customFormat="false" ht="12.8" hidden="false" customHeight="fals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customFormat="false" ht="12.8" hidden="false" customHeight="fals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customFormat="false" ht="12.8" hidden="false" customHeight="fals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customFormat="false" ht="12.8" hidden="false" customHeight="fals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customFormat="false" ht="12.8" hidden="false" customHeight="fals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customFormat="false" ht="12.8" hidden="false" customHeight="fals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customFormat="false" ht="12.8" hidden="false" customHeight="fals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customFormat="false" ht="12.8" hidden="false" customHeight="fals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customFormat="false" ht="12.8" hidden="false" customHeight="fals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customFormat="false" ht="12.8" hidden="false" customHeight="fals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customFormat="false" ht="12.8" hidden="false" customHeight="fals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customFormat="false" ht="12.8" hidden="false" customHeight="fals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customFormat="false" ht="12.8" hidden="false" customHeight="fals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customFormat="false" ht="12.8" hidden="false" customHeight="fals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customFormat="false" ht="12.8" hidden="false" customHeight="fals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customFormat="false" ht="12.8" hidden="false" customHeight="fals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customFormat="false" ht="12.8" hidden="false" customHeight="fals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customFormat="false" ht="12.8" hidden="false" customHeight="fals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customFormat="false" ht="12.8" hidden="false" customHeight="fals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customFormat="false" ht="12.8" hidden="false" customHeight="fals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customFormat="false" ht="12.8" hidden="false" customHeight="fals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customFormat="false" ht="12.8" hidden="false" customHeight="fals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customFormat="false" ht="12.8" hidden="false" customHeight="fals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customFormat="false" ht="12.8" hidden="false" customHeight="fals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customFormat="false" ht="12.8" hidden="false" customHeight="fals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customFormat="false" ht="12.8" hidden="false" customHeight="fals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customFormat="false" ht="12.8" hidden="false" customHeight="fals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customFormat="false" ht="12.8" hidden="false" customHeight="fals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customFormat="false" ht="12.8" hidden="false" customHeight="fals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customFormat="false" ht="12.8" hidden="false" customHeight="fals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customFormat="false" ht="12.8" hidden="false" customHeight="fals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customFormat="false" ht="12.8" hidden="false" customHeight="fals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customFormat="false" ht="12.8" hidden="false" customHeight="fals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customFormat="false" ht="12.8" hidden="false" customHeight="fals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customFormat="false" ht="12.8" hidden="false" customHeight="fals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customFormat="false" ht="12.8" hidden="false" customHeight="fals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customFormat="false" ht="12.8" hidden="false" customHeight="fals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customFormat="false" ht="12.8" hidden="false" customHeight="fals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customFormat="false" ht="12.8" hidden="false" customHeight="fals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customFormat="false" ht="12.8" hidden="false" customHeight="fals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customFormat="false" ht="12.8" hidden="false" customHeight="fals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customFormat="false" ht="12.8" hidden="false" customHeight="fals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customFormat="false" ht="12.8" hidden="false" customHeight="fals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customFormat="false" ht="12.8" hidden="false" customHeight="fals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customFormat="false" ht="12.8" hidden="false" customHeight="fals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customFormat="false" ht="12.8" hidden="false" customHeight="fals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customFormat="false" ht="12.8" hidden="false" customHeight="fals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customFormat="false" ht="12.8" hidden="false" customHeight="fals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customFormat="false" ht="12.8" hidden="false" customHeight="fals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customFormat="false" ht="12.8" hidden="false" customHeight="fals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customFormat="false" ht="12.8" hidden="false" customHeight="fals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customFormat="false" ht="12.8" hidden="false" customHeight="fals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customFormat="false" ht="12.8" hidden="false" customHeight="fals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customFormat="false" ht="12.8" hidden="false" customHeight="fals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customFormat="false" ht="12.8" hidden="false" customHeight="fals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customFormat="false" ht="12.8" hidden="false" customHeight="fals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customFormat="false" ht="12.8" hidden="false" customHeight="fals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customFormat="false" ht="12.8" hidden="false" customHeight="fals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customFormat="false" ht="12.8" hidden="false" customHeight="fals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customFormat="false" ht="12.8" hidden="false" customHeight="fals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customFormat="false" ht="12.8" hidden="false" customHeight="fals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customFormat="false" ht="12.8" hidden="false" customHeight="fals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customFormat="false" ht="12.8" hidden="false" customHeight="fals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customFormat="false" ht="12.8" hidden="false" customHeight="fals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customFormat="false" ht="12.8" hidden="false" customHeight="fals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customFormat="false" ht="12.8" hidden="false" customHeight="fals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customFormat="false" ht="12.8" hidden="false" customHeight="fals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customFormat="false" ht="12.8" hidden="false" customHeight="fals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customFormat="false" ht="12.8" hidden="false" customHeight="fals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customFormat="false" ht="12.8" hidden="false" customHeight="fals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customFormat="false" ht="12.8" hidden="false" customHeight="fals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customFormat="false" ht="12.8" hidden="false" customHeight="fals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customFormat="false" ht="12.8" hidden="false" customHeight="fals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customFormat="false" ht="12.8" hidden="false" customHeight="fals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customFormat="false" ht="12.8" hidden="false" customHeight="fals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customFormat="false" ht="12.8" hidden="false" customHeight="fals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customFormat="false" ht="12.8" hidden="false" customHeight="fals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customFormat="false" ht="12.8" hidden="false" customHeight="fals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customFormat="false" ht="12.8" hidden="false" customHeight="fals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customFormat="false" ht="12.8" hidden="false" customHeight="fals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customFormat="false" ht="12.8" hidden="false" customHeight="fals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customFormat="false" ht="12.8" hidden="false" customHeight="fals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customFormat="false" ht="12.8" hidden="false" customHeight="fals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customFormat="false" ht="12.8" hidden="false" customHeight="fals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customFormat="false" ht="12.8" hidden="false" customHeight="fals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customFormat="false" ht="12.8" hidden="false" customHeight="fals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customFormat="false" ht="12.8" hidden="false" customHeight="fals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customFormat="false" ht="12.8" hidden="false" customHeight="fals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customFormat="false" ht="12.8" hidden="false" customHeight="fals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customFormat="false" ht="12.8" hidden="false" customHeight="fals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customFormat="false" ht="12.8" hidden="false" customHeight="fals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customFormat="false" ht="12.8" hidden="false" customHeight="fals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customFormat="false" ht="12.8" hidden="false" customHeight="fals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customFormat="false" ht="12.8" hidden="false" customHeight="fals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customFormat="false" ht="12.8" hidden="false" customHeight="fals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customFormat="false" ht="12.8" hidden="false" customHeight="fals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customFormat="false" ht="12.8" hidden="false" customHeight="fals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customFormat="false" ht="12.8" hidden="false" customHeight="fals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customFormat="false" ht="12.8" hidden="false" customHeight="fals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customFormat="false" ht="12.8" hidden="false" customHeight="fals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customFormat="false" ht="12.8" hidden="false" customHeight="fals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customFormat="false" ht="12.8" hidden="false" customHeight="fals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customFormat="false" ht="12.8" hidden="false" customHeight="fals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customFormat="false" ht="12.8" hidden="false" customHeight="fals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customFormat="false" ht="12.8" hidden="false" customHeight="fals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customFormat="false" ht="12.8" hidden="false" customHeight="fals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customFormat="false" ht="12.8" hidden="false" customHeight="fals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customFormat="false" ht="12.8" hidden="false" customHeight="fals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customFormat="false" ht="12.8" hidden="false" customHeight="fals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customFormat="false" ht="12.8" hidden="false" customHeight="fals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customFormat="false" ht="12.8" hidden="false" customHeight="fals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customFormat="false" ht="12.8" hidden="false" customHeight="fals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customFormat="false" ht="12.8" hidden="false" customHeight="fals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customFormat="false" ht="12.8" hidden="false" customHeight="fals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customFormat="false" ht="12.8" hidden="false" customHeight="fals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customFormat="false" ht="12.8" hidden="false" customHeight="fals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customFormat="false" ht="12.8" hidden="false" customHeight="fals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customFormat="false" ht="12.8" hidden="false" customHeight="fals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customFormat="false" ht="12.8" hidden="false" customHeight="fals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customFormat="false" ht="12.8" hidden="false" customHeight="fals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customFormat="false" ht="12.8" hidden="false" customHeight="fals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customFormat="false" ht="12.8" hidden="false" customHeight="fals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customFormat="false" ht="12.8" hidden="false" customHeight="fals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customFormat="false" ht="12.8" hidden="false" customHeight="fals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customFormat="false" ht="12.8" hidden="false" customHeight="fals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customFormat="false" ht="12.8" hidden="false" customHeight="fals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customFormat="false" ht="12.8" hidden="false" customHeight="fals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customFormat="false" ht="12.8" hidden="false" customHeight="fals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customFormat="false" ht="12.8" hidden="false" customHeight="fals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customFormat="false" ht="12.8" hidden="false" customHeight="fals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customFormat="false" ht="12.8" hidden="false" customHeight="fals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customFormat="false" ht="12.8" hidden="false" customHeight="fals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customFormat="false" ht="12.8" hidden="false" customHeight="fals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customFormat="false" ht="12.8" hidden="false" customHeight="fals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customFormat="false" ht="12.8" hidden="false" customHeight="fals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customFormat="false" ht="12.8" hidden="false" customHeight="fals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customFormat="false" ht="12.8" hidden="false" customHeight="fals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customFormat="false" ht="12.8" hidden="false" customHeight="fals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customFormat="false" ht="12.8" hidden="false" customHeight="fals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customFormat="false" ht="12.8" hidden="false" customHeight="fals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customFormat="false" ht="12.8" hidden="false" customHeight="fals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customFormat="false" ht="12.8" hidden="false" customHeight="fals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customFormat="false" ht="12.8" hidden="false" customHeight="fals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customFormat="false" ht="12.8" hidden="false" customHeight="fals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customFormat="false" ht="12.8" hidden="false" customHeight="fals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customFormat="false" ht="12.8" hidden="false" customHeight="fals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customFormat="false" ht="12.8" hidden="false" customHeight="fals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customFormat="false" ht="12.8" hidden="false" customHeight="fals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customFormat="false" ht="12.8" hidden="false" customHeight="fals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customFormat="false" ht="12.8" hidden="false" customHeight="fals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customFormat="false" ht="12.8" hidden="false" customHeight="fals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customFormat="false" ht="12.8" hidden="false" customHeight="fals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customFormat="false" ht="12.8" hidden="false" customHeight="fals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customFormat="false" ht="12.8" hidden="false" customHeight="fals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customFormat="false" ht="12.8" hidden="false" customHeight="fals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customFormat="false" ht="12.8" hidden="false" customHeight="fals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customFormat="false" ht="12.8" hidden="false" customHeight="fals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customFormat="false" ht="12.8" hidden="false" customHeight="fals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customFormat="false" ht="12.8" hidden="false" customHeight="fals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customFormat="false" ht="12.8" hidden="false" customHeight="fals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customFormat="false" ht="12.8" hidden="false" customHeight="fals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customFormat="false" ht="12.8" hidden="false" customHeight="fals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customFormat="false" ht="12.8" hidden="false" customHeight="fals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customFormat="false" ht="12.8" hidden="false" customHeight="fals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customFormat="false" ht="12.8" hidden="false" customHeight="fals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customFormat="false" ht="12.8" hidden="false" customHeight="fals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customFormat="false" ht="12.8" hidden="false" customHeight="fals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customFormat="false" ht="12.8" hidden="false" customHeight="fals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customFormat="false" ht="12.8" hidden="false" customHeight="fals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customFormat="false" ht="12.8" hidden="false" customHeight="fals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customFormat="false" ht="12.8" hidden="false" customHeight="fals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customFormat="false" ht="12.8" hidden="false" customHeight="fals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customFormat="false" ht="12.8" hidden="false" customHeight="fals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customFormat="false" ht="12.8" hidden="false" customHeight="fals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customFormat="false" ht="12.8" hidden="false" customHeight="fals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customFormat="false" ht="12.8" hidden="false" customHeight="fals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customFormat="false" ht="12.8" hidden="false" customHeight="fals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customFormat="false" ht="12.8" hidden="false" customHeight="fals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customFormat="false" ht="12.8" hidden="false" customHeight="fals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customFormat="false" ht="12.8" hidden="false" customHeight="fals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customFormat="false" ht="12.8" hidden="false" customHeight="fals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customFormat="false" ht="12.8" hidden="false" customHeight="fals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customFormat="false" ht="12.8" hidden="false" customHeight="fals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customFormat="false" ht="12.8" hidden="false" customHeight="fals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customFormat="false" ht="12.8" hidden="false" customHeight="fals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customFormat="false" ht="12.8" hidden="false" customHeight="fals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customFormat="false" ht="12.8" hidden="false" customHeight="fals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customFormat="false" ht="12.8" hidden="false" customHeight="fals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customFormat="false" ht="12.8" hidden="false" customHeight="fals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customFormat="false" ht="12.8" hidden="false" customHeight="fals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customFormat="false" ht="12.8" hidden="false" customHeight="fals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customFormat="false" ht="12.8" hidden="false" customHeight="fals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customFormat="false" ht="12.8" hidden="false" customHeight="fals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customFormat="false" ht="12.8" hidden="false" customHeight="fals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customFormat="false" ht="12.8" hidden="false" customHeight="fals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customFormat="false" ht="12.8" hidden="false" customHeight="fals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customFormat="false" ht="12.8" hidden="false" customHeight="fals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customFormat="false" ht="12.8" hidden="false" customHeight="fals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customFormat="false" ht="12.8" hidden="false" customHeight="fals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customFormat="false" ht="12.8" hidden="false" customHeight="fals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customFormat="false" ht="12.8" hidden="false" customHeight="fals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customFormat="false" ht="12.8" hidden="false" customHeight="fals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customFormat="false" ht="12.8" hidden="false" customHeight="fals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customFormat="false" ht="12.8" hidden="false" customHeight="fals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customFormat="false" ht="12.8" hidden="false" customHeight="fals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customFormat="false" ht="12.8" hidden="false" customHeight="fals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customFormat="false" ht="12.8" hidden="false" customHeight="fals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customFormat="false" ht="12.8" hidden="false" customHeight="fals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customFormat="false" ht="12.8" hidden="false" customHeight="fals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customFormat="false" ht="12.8" hidden="false" customHeight="fals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customFormat="false" ht="12.8" hidden="false" customHeight="fals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customFormat="false" ht="12.8" hidden="false" customHeight="fals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customFormat="false" ht="12.8" hidden="false" customHeight="fals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customFormat="false" ht="12.8" hidden="false" customHeight="fals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customFormat="false" ht="12.8" hidden="false" customHeight="fals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customFormat="false" ht="12.8" hidden="false" customHeight="fals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customFormat="false" ht="12.8" hidden="false" customHeight="fals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customFormat="false" ht="12.8" hidden="false" customHeight="fals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customFormat="false" ht="12.8" hidden="false" customHeight="fals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customFormat="false" ht="12.8" hidden="false" customHeight="fals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customFormat="false" ht="12.8" hidden="false" customHeight="fals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customFormat="false" ht="12.8" hidden="false" customHeight="fals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customFormat="false" ht="12.8" hidden="false" customHeight="fals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customFormat="false" ht="12.8" hidden="false" customHeight="fals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customFormat="false" ht="12.8" hidden="false" customHeight="fals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customFormat="false" ht="12.8" hidden="false" customHeight="fals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customFormat="false" ht="12.8" hidden="false" customHeight="fals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customFormat="false" ht="12.8" hidden="false" customHeight="fals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customFormat="false" ht="12.8" hidden="false" customHeight="fals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customFormat="false" ht="12.8" hidden="false" customHeight="fals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customFormat="false" ht="12.8" hidden="false" customHeight="fals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customFormat="false" ht="12.8" hidden="false" customHeight="fals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customFormat="false" ht="12.8" hidden="false" customHeight="fals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customFormat="false" ht="12.8" hidden="false" customHeight="fals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customFormat="false" ht="12.8" hidden="false" customHeight="fals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customFormat="false" ht="12.8" hidden="false" customHeight="fals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customFormat="false" ht="12.8" hidden="false" customHeight="fals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customFormat="false" ht="12.8" hidden="false" customHeight="fals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customFormat="false" ht="12.8" hidden="false" customHeight="fals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customFormat="false" ht="12.8" hidden="false" customHeight="fals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customFormat="false" ht="12.8" hidden="false" customHeight="fals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customFormat="false" ht="12.8" hidden="false" customHeight="fals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customFormat="false" ht="12.8" hidden="false" customHeight="fals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customFormat="false" ht="12.8" hidden="false" customHeight="fals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customFormat="false" ht="12.8" hidden="false" customHeight="fals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customFormat="false" ht="12.8" hidden="false" customHeight="fals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customFormat="false" ht="12.8" hidden="false" customHeight="fals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customFormat="false" ht="12.8" hidden="false" customHeight="fals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customFormat="false" ht="12.8" hidden="false" customHeight="fals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customFormat="false" ht="12.8" hidden="false" customHeight="fals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customFormat="false" ht="12.8" hidden="false" customHeight="fals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customFormat="false" ht="12.8" hidden="false" customHeight="fals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customFormat="false" ht="12.8" hidden="false" customHeight="fals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customFormat="false" ht="12.8" hidden="false" customHeight="fals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customFormat="false" ht="12.8" hidden="false" customHeight="fals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customFormat="false" ht="12.8" hidden="false" customHeight="fals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customFormat="false" ht="12.8" hidden="false" customHeight="fals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customFormat="false" ht="12.8" hidden="false" customHeight="fals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customFormat="false" ht="12.8" hidden="false" customHeight="fals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customFormat="false" ht="12.8" hidden="false" customHeight="fals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customFormat="false" ht="12.8" hidden="false" customHeight="fals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customFormat="false" ht="12.8" hidden="false" customHeight="fals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customFormat="false" ht="12.8" hidden="false" customHeight="fals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customFormat="false" ht="12.8" hidden="false" customHeight="fals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customFormat="false" ht="12.8" hidden="false" customHeight="fals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customFormat="false" ht="12.8" hidden="false" customHeight="fals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customFormat="false" ht="12.8" hidden="false" customHeight="fals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customFormat="false" ht="12.8" hidden="false" customHeight="fals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customFormat="false" ht="12.8" hidden="false" customHeight="fals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customFormat="false" ht="12.8" hidden="false" customHeight="fals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customFormat="false" ht="12.8" hidden="false" customHeight="fals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customFormat="false" ht="12.8" hidden="false" customHeight="fals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customFormat="false" ht="12.8" hidden="false" customHeight="fals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customFormat="false" ht="12.8" hidden="false" customHeight="fals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customFormat="false" ht="12.8" hidden="false" customHeight="fals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customFormat="false" ht="12.8" hidden="false" customHeight="fals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customFormat="false" ht="12.8" hidden="false" customHeight="fals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customFormat="false" ht="12.8" hidden="false" customHeight="fals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customFormat="false" ht="12.8" hidden="false" customHeight="fals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customFormat="false" ht="12.8" hidden="false" customHeight="fals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customFormat="false" ht="12.8" hidden="false" customHeight="fals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customFormat="false" ht="12.8" hidden="false" customHeight="fals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customFormat="false" ht="12.8" hidden="false" customHeight="fals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customFormat="false" ht="12.8" hidden="false" customHeight="fals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customFormat="false" ht="12.8" hidden="false" customHeight="fals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customFormat="false" ht="12.8" hidden="false" customHeight="fals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customFormat="false" ht="12.8" hidden="false" customHeight="fals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customFormat="false" ht="12.8" hidden="false" customHeight="fals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customFormat="false" ht="12.8" hidden="false" customHeight="fals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customFormat="false" ht="12.8" hidden="false" customHeight="fals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customFormat="false" ht="12.8" hidden="false" customHeight="fals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customFormat="false" ht="12.8" hidden="false" customHeight="fals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customFormat="false" ht="12.8" hidden="false" customHeight="fals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customFormat="false" ht="12.8" hidden="false" customHeight="fals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customFormat="false" ht="12.8" hidden="false" customHeight="fals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customFormat="false" ht="12.8" hidden="false" customHeight="fals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customFormat="false" ht="12.8" hidden="false" customHeight="fals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customFormat="false" ht="12.8" hidden="false" customHeight="fals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customFormat="false" ht="12.8" hidden="false" customHeight="fals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customFormat="false" ht="12.8" hidden="false" customHeight="fals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customFormat="false" ht="12.8" hidden="false" customHeight="fals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customFormat="false" ht="12.8" hidden="false" customHeight="fals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customFormat="false" ht="12.8" hidden="false" customHeight="fals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customFormat="false" ht="12.8" hidden="false" customHeight="fals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customFormat="false" ht="12.8" hidden="false" customHeight="fals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customFormat="false" ht="12.8" hidden="false" customHeight="fals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customFormat="false" ht="12.8" hidden="false" customHeight="fals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customFormat="false" ht="12.8" hidden="false" customHeight="fals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customFormat="false" ht="12.8" hidden="false" customHeight="fals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customFormat="false" ht="12.8" hidden="false" customHeight="fals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customFormat="false" ht="12.8" hidden="false" customHeight="fals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customFormat="false" ht="12.8" hidden="false" customHeight="fals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customFormat="false" ht="12.8" hidden="false" customHeight="fals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customFormat="false" ht="12.8" hidden="false" customHeight="fals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customFormat="false" ht="12.8" hidden="false" customHeight="fals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customFormat="false" ht="12.8" hidden="false" customHeight="fals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customFormat="false" ht="12.8" hidden="false" customHeight="fals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customFormat="false" ht="12.8" hidden="false" customHeight="fals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customFormat="false" ht="12.8" hidden="false" customHeight="fals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customFormat="false" ht="12.8" hidden="false" customHeight="fals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customFormat="false" ht="12.8" hidden="false" customHeight="fals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customFormat="false" ht="12.8" hidden="false" customHeight="fals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customFormat="false" ht="12.8" hidden="false" customHeight="fals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customFormat="false" ht="12.8" hidden="false" customHeight="fals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customFormat="false" ht="12.8" hidden="false" customHeight="fals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customFormat="false" ht="12.8" hidden="false" customHeight="fals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customFormat="false" ht="12.8" hidden="false" customHeight="fals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customFormat="false" ht="12.8" hidden="false" customHeight="false" outlineLevel="0" collapsed="false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customFormat="false" ht="12.8" hidden="false" customHeight="false" outlineLevel="0" collapsed="false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customFormat="false" ht="12.8" hidden="false" customHeight="false" outlineLevel="0" collapsed="false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customFormat="false" ht="12.8" hidden="false" customHeight="false" outlineLevel="0" collapsed="false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customFormat="false" ht="12.8" hidden="false" customHeight="false" outlineLevel="0" collapsed="false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customFormat="false" ht="12.8" hidden="false" customHeight="false" outlineLevel="0" collapsed="false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customFormat="false" ht="12.8" hidden="false" customHeight="false" outlineLevel="0" collapsed="false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customFormat="false" ht="12.8" hidden="false" customHeight="false" outlineLevel="0" collapsed="false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customFormat="false" ht="12.8" hidden="false" customHeight="false" outlineLevel="0" collapsed="false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customFormat="false" ht="12.8" hidden="false" customHeight="false" outlineLevel="0" collapsed="false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customFormat="false" ht="12.8" hidden="false" customHeight="false" outlineLevel="0" collapsed="false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customFormat="false" ht="12.8" hidden="false" customHeight="false" outlineLevel="0" collapsed="false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customFormat="false" ht="12.8" hidden="false" customHeight="fals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customFormat="false" ht="12.8" hidden="false" customHeight="fals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customFormat="false" ht="12.8" hidden="false" customHeight="fals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customFormat="false" ht="12.8" hidden="false" customHeight="fals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customFormat="false" ht="12.8" hidden="false" customHeight="fals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customFormat="false" ht="12.8" hidden="false" customHeight="fals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customFormat="false" ht="12.8" hidden="false" customHeight="fals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customFormat="false" ht="12.8" hidden="false" customHeight="fals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customFormat="false" ht="12.8" hidden="false" customHeight="fals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customFormat="false" ht="12.8" hidden="false" customHeight="fals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customFormat="false" ht="12.8" hidden="false" customHeight="fals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customFormat="false" ht="12.8" hidden="false" customHeight="fals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customFormat="false" ht="12.8" hidden="false" customHeight="fals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customFormat="false" ht="12.8" hidden="false" customHeight="fals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customFormat="false" ht="12.8" hidden="false" customHeight="fals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customFormat="false" ht="12.8" hidden="false" customHeight="fals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customFormat="false" ht="12.8" hidden="false" customHeight="fals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customFormat="false" ht="12.8" hidden="false" customHeight="fals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customFormat="false" ht="12.8" hidden="false" customHeight="fals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customFormat="false" ht="12.8" hidden="false" customHeight="fals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customFormat="false" ht="12.8" hidden="false" customHeight="fals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customFormat="false" ht="12.8" hidden="false" customHeight="fals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customFormat="false" ht="12.8" hidden="false" customHeight="fals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customFormat="false" ht="12.8" hidden="false" customHeight="fals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customFormat="false" ht="12.8" hidden="false" customHeight="fals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customFormat="false" ht="12.8" hidden="false" customHeight="fals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customFormat="false" ht="12.8" hidden="false" customHeight="fals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customFormat="false" ht="12.8" hidden="false" customHeight="fals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customFormat="false" ht="12.8" hidden="false" customHeight="fals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customFormat="false" ht="12.8" hidden="false" customHeight="fals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customFormat="false" ht="12.8" hidden="false" customHeight="fals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customFormat="false" ht="12.8" hidden="false" customHeight="fals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customFormat="false" ht="12.8" hidden="false" customHeight="fals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customFormat="false" ht="12.8" hidden="false" customHeight="fals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customFormat="false" ht="12.8" hidden="false" customHeight="fals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customFormat="false" ht="12.8" hidden="false" customHeight="fals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customFormat="false" ht="12.8" hidden="false" customHeight="fals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customFormat="false" ht="12.8" hidden="false" customHeight="fals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customFormat="false" ht="12.8" hidden="false" customHeight="fals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customFormat="false" ht="12.8" hidden="false" customHeight="fals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customFormat="false" ht="12.8" hidden="false" customHeight="fals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customFormat="false" ht="12.8" hidden="false" customHeight="fals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customFormat="false" ht="12.8" hidden="false" customHeight="fals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customFormat="false" ht="12.8" hidden="false" customHeight="fals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customFormat="false" ht="12.8" hidden="false" customHeight="fals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customFormat="false" ht="12.8" hidden="false" customHeight="fals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customFormat="false" ht="12.8" hidden="false" customHeight="fals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customFormat="false" ht="12.8" hidden="false" customHeight="fals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customFormat="false" ht="12.8" hidden="false" customHeight="fals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customFormat="false" ht="12.8" hidden="false" customHeight="fals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customFormat="false" ht="12.8" hidden="false" customHeight="fals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customFormat="false" ht="12.8" hidden="false" customHeight="fals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customFormat="false" ht="12.8" hidden="false" customHeight="fals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customFormat="false" ht="12.8" hidden="false" customHeight="fals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customFormat="false" ht="12.8" hidden="false" customHeight="fals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customFormat="false" ht="12.8" hidden="false" customHeight="fals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customFormat="false" ht="12.8" hidden="false" customHeight="fals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customFormat="false" ht="12.8" hidden="false" customHeight="fals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customFormat="false" ht="12.8" hidden="false" customHeight="fals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customFormat="false" ht="12.8" hidden="false" customHeight="fals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customFormat="false" ht="12.8" hidden="false" customHeight="fals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customFormat="false" ht="12.8" hidden="false" customHeight="fals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customFormat="false" ht="12.8" hidden="false" customHeight="fals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customFormat="false" ht="12.8" hidden="false" customHeight="fals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customFormat="false" ht="12.8" hidden="false" customHeight="fals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customFormat="false" ht="12.8" hidden="false" customHeight="fals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customFormat="false" ht="12.8" hidden="false" customHeight="fals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customFormat="false" ht="12.8" hidden="false" customHeight="fals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customFormat="false" ht="12.8" hidden="false" customHeight="fals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customFormat="false" ht="12.8" hidden="false" customHeight="fals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customFormat="false" ht="12.8" hidden="false" customHeight="fals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customFormat="false" ht="12.8" hidden="false" customHeight="fals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customFormat="false" ht="12.8" hidden="false" customHeight="fals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customFormat="false" ht="12.8" hidden="false" customHeight="fals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customFormat="false" ht="12.8" hidden="false" customHeight="fals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customFormat="false" ht="12.8" hidden="false" customHeight="fals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customFormat="false" ht="12.8" hidden="false" customHeight="fals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customFormat="false" ht="12.8" hidden="false" customHeight="fals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customFormat="false" ht="12.8" hidden="false" customHeight="fals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customFormat="false" ht="12.8" hidden="false" customHeight="fals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customFormat="false" ht="12.8" hidden="false" customHeight="fals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customFormat="false" ht="12.8" hidden="false" customHeight="fals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customFormat="false" ht="12.8" hidden="false" customHeight="fals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customFormat="false" ht="12.8" hidden="false" customHeight="fals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customFormat="false" ht="12.8" hidden="false" customHeight="fals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customFormat="false" ht="12.8" hidden="false" customHeight="fals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customFormat="false" ht="12.8" hidden="false" customHeight="fals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customFormat="false" ht="12.8" hidden="false" customHeight="fals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customFormat="false" ht="12.8" hidden="false" customHeight="fals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customFormat="false" ht="12.8" hidden="false" customHeight="fals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customFormat="false" ht="12.8" hidden="false" customHeight="fals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customFormat="false" ht="12.8" hidden="false" customHeight="fals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customFormat="false" ht="12.8" hidden="false" customHeight="fals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customFormat="false" ht="12.8" hidden="false" customHeight="fals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customFormat="false" ht="12.8" hidden="false" customHeight="fals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customFormat="false" ht="12.8" hidden="false" customHeight="fals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customFormat="false" ht="12.8" hidden="false" customHeight="fals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customFormat="false" ht="12.8" hidden="false" customHeight="fals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customFormat="false" ht="12.8" hidden="false" customHeight="fals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customFormat="false" ht="12.8" hidden="false" customHeight="fals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customFormat="false" ht="12.8" hidden="false" customHeight="fals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customFormat="false" ht="12.8" hidden="false" customHeight="fals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customFormat="false" ht="12.8" hidden="false" customHeight="fals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customFormat="false" ht="12.8" hidden="false" customHeight="fals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customFormat="false" ht="12.8" hidden="false" customHeight="fals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customFormat="false" ht="12.8" hidden="false" customHeight="fals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customFormat="false" ht="12.8" hidden="false" customHeight="fals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customFormat="false" ht="12.8" hidden="false" customHeight="fals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customFormat="false" ht="12.8" hidden="false" customHeight="fals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customFormat="false" ht="12.8" hidden="false" customHeight="fals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customFormat="false" ht="12.8" hidden="false" customHeight="fals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customFormat="false" ht="12.8" hidden="false" customHeight="fals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customFormat="false" ht="12.8" hidden="false" customHeight="fals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customFormat="false" ht="12.8" hidden="false" customHeight="fals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customFormat="false" ht="12.8" hidden="false" customHeight="fals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customFormat="false" ht="12.8" hidden="false" customHeight="fals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customFormat="false" ht="12.8" hidden="false" customHeight="fals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customFormat="false" ht="12.8" hidden="false" customHeight="fals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customFormat="false" ht="12.8" hidden="false" customHeight="fals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customFormat="false" ht="12.8" hidden="false" customHeight="fals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customFormat="false" ht="12.8" hidden="false" customHeight="fals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customFormat="false" ht="12.8" hidden="false" customHeight="fals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customFormat="false" ht="12.8" hidden="false" customHeight="fals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customFormat="false" ht="12.8" hidden="false" customHeight="fals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customFormat="false" ht="12.8" hidden="false" customHeight="fals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customFormat="false" ht="12.8" hidden="false" customHeight="fals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customFormat="false" ht="12.8" hidden="false" customHeight="fals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customFormat="false" ht="12.8" hidden="false" customHeight="fals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customFormat="false" ht="12.8" hidden="false" customHeight="fals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customFormat="false" ht="12.8" hidden="false" customHeight="fals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customFormat="false" ht="12.8" hidden="false" customHeight="fals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customFormat="false" ht="12.8" hidden="false" customHeight="fals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customFormat="false" ht="12.8" hidden="false" customHeight="fals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customFormat="false" ht="12.8" hidden="false" customHeight="fals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customFormat="false" ht="12.8" hidden="false" customHeight="fals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customFormat="false" ht="12.8" hidden="false" customHeight="fals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customFormat="false" ht="12.8" hidden="false" customHeight="fals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customFormat="false" ht="12.8" hidden="false" customHeight="fals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customFormat="false" ht="12.8" hidden="false" customHeight="fals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customFormat="false" ht="12.8" hidden="false" customHeight="fals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customFormat="false" ht="12.8" hidden="false" customHeight="fals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customFormat="false" ht="12.8" hidden="false" customHeight="fals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customFormat="false" ht="12.8" hidden="false" customHeight="fals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customFormat="false" ht="12.8" hidden="false" customHeight="fals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customFormat="false" ht="12.8" hidden="false" customHeight="fals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customFormat="false" ht="12.8" hidden="false" customHeight="fals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customFormat="false" ht="12.8" hidden="false" customHeight="fals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customFormat="false" ht="12.8" hidden="false" customHeight="fals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customFormat="false" ht="12.8" hidden="false" customHeight="fals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customFormat="false" ht="12.8" hidden="false" customHeight="fals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customFormat="false" ht="12.8" hidden="false" customHeight="fals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customFormat="false" ht="12.8" hidden="false" customHeight="fals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customFormat="false" ht="12.8" hidden="false" customHeight="fals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customFormat="false" ht="12.8" hidden="false" customHeight="fals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customFormat="false" ht="12.8" hidden="false" customHeight="fals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customFormat="false" ht="12.8" hidden="false" customHeight="fals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customFormat="false" ht="12.8" hidden="false" customHeight="fals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customFormat="false" ht="12.8" hidden="false" customHeight="fals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customFormat="false" ht="12.8" hidden="false" customHeight="fals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customFormat="false" ht="12.8" hidden="false" customHeight="fals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customFormat="false" ht="12.8" hidden="false" customHeight="fals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customFormat="false" ht="12.8" hidden="false" customHeight="fals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customFormat="false" ht="12.8" hidden="false" customHeight="fals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customFormat="false" ht="12.8" hidden="false" customHeight="fals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customFormat="false" ht="12.8" hidden="false" customHeight="fals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customFormat="false" ht="12.8" hidden="false" customHeight="fals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customFormat="false" ht="12.8" hidden="false" customHeight="fals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customFormat="false" ht="12.8" hidden="false" customHeight="fals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customFormat="false" ht="12.8" hidden="false" customHeight="false" outlineLevel="0" collapsed="false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customFormat="false" ht="12.8" hidden="false" customHeight="false" outlineLevel="0" collapsed="false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customFormat="false" ht="12.8" hidden="false" customHeight="false" outlineLevel="0" collapsed="false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customFormat="false" ht="12.8" hidden="false" customHeight="false" outlineLevel="0" collapsed="false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customFormat="false" ht="12.8" hidden="false" customHeight="false" outlineLevel="0" collapsed="false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customFormat="false" ht="12.8" hidden="false" customHeight="false" outlineLevel="0" collapsed="false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customFormat="false" ht="12.8" hidden="false" customHeight="false" outlineLevel="0" collapsed="false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customFormat="false" ht="12.8" hidden="false" customHeight="false" outlineLevel="0" collapsed="false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customFormat="false" ht="12.8" hidden="false" customHeight="false" outlineLevel="0" collapsed="false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customFormat="false" ht="12.8" hidden="false" customHeight="false" outlineLevel="0" collapsed="false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customFormat="false" ht="12.8" hidden="false" customHeight="false" outlineLevel="0" collapsed="false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customFormat="false" ht="12.8" hidden="false" customHeight="false" outlineLevel="0" collapsed="false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customFormat="false" ht="12.8" hidden="false" customHeight="false" outlineLevel="0" collapsed="false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customFormat="false" ht="12.8" hidden="false" customHeight="false" outlineLevel="0" collapsed="false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customFormat="false" ht="12.8" hidden="false" customHeight="false" outlineLevel="0" collapsed="false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customFormat="false" ht="12.8" hidden="false" customHeight="false" outlineLevel="0" collapsed="false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customFormat="false" ht="12.8" hidden="false" customHeight="false" outlineLevel="0" collapsed="false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customFormat="false" ht="12.8" hidden="false" customHeight="false" outlineLevel="0" collapsed="false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customFormat="false" ht="12.8" hidden="false" customHeight="false" outlineLevel="0" collapsed="false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customFormat="false" ht="12.8" hidden="false" customHeight="false" outlineLevel="0" collapsed="false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customFormat="false" ht="12.8" hidden="false" customHeight="false" outlineLevel="0" collapsed="false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customFormat="false" ht="12.8" hidden="false" customHeight="false" outlineLevel="0" collapsed="false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customFormat="false" ht="12.8" hidden="false" customHeight="false" outlineLevel="0" collapsed="false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customFormat="false" ht="12.8" hidden="false" customHeight="false" outlineLevel="0" collapsed="false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customFormat="false" ht="12.8" hidden="false" customHeight="false" outlineLevel="0" collapsed="false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customFormat="false" ht="12.8" hidden="false" customHeight="false" outlineLevel="0" collapsed="false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customFormat="false" ht="12.8" hidden="false" customHeight="false" outlineLevel="0" collapsed="false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customFormat="false" ht="12.8" hidden="false" customHeight="false" outlineLevel="0" collapsed="false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customFormat="false" ht="12.8" hidden="false" customHeight="false" outlineLevel="0" collapsed="false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customFormat="false" ht="12.8" hidden="false" customHeight="false" outlineLevel="0" collapsed="false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customFormat="false" ht="12.8" hidden="false" customHeight="false" outlineLevel="0" collapsed="false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customFormat="false" ht="12.8" hidden="false" customHeight="false" outlineLevel="0" collapsed="false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customFormat="false" ht="12.8" hidden="false" customHeight="false" outlineLevel="0" collapsed="false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customFormat="false" ht="12.8" hidden="false" customHeight="false" outlineLevel="0" collapsed="false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customFormat="false" ht="12.8" hidden="false" customHeight="false" outlineLevel="0" collapsed="false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customFormat="false" ht="12.8" hidden="false" customHeight="false" outlineLevel="0" collapsed="false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customFormat="false" ht="12.8" hidden="false" customHeight="false" outlineLevel="0" collapsed="false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customFormat="false" ht="12.8" hidden="false" customHeight="false" outlineLevel="0" collapsed="false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customFormat="false" ht="12.8" hidden="false" customHeight="false" outlineLevel="0" collapsed="false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customFormat="false" ht="12.8" hidden="false" customHeight="false" outlineLevel="0" collapsed="false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customFormat="false" ht="12.8" hidden="false" customHeight="false" outlineLevel="0" collapsed="false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customFormat="false" ht="12.8" hidden="false" customHeight="false" outlineLevel="0" collapsed="false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customFormat="false" ht="12.8" hidden="false" customHeight="false" outlineLevel="0" collapsed="false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customFormat="false" ht="12.8" hidden="false" customHeight="false" outlineLevel="0" collapsed="false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customFormat="false" ht="12.8" hidden="false" customHeight="false" outlineLevel="0" collapsed="false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customFormat="false" ht="12.8" hidden="false" customHeight="false" outlineLevel="0" collapsed="false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customFormat="false" ht="12.8" hidden="false" customHeight="false" outlineLevel="0" collapsed="false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customFormat="false" ht="12.8" hidden="false" customHeight="false" outlineLevel="0" collapsed="false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customFormat="false" ht="12.8" hidden="false" customHeight="false" outlineLevel="0" collapsed="false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customFormat="false" ht="12.8" hidden="false" customHeight="false" outlineLevel="0" collapsed="false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customFormat="false" ht="12.8" hidden="false" customHeight="false" outlineLevel="0" collapsed="false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customFormat="false" ht="12.8" hidden="false" customHeight="false" outlineLevel="0" collapsed="false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customFormat="false" ht="12.8" hidden="false" customHeight="false" outlineLevel="0" collapsed="false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customFormat="false" ht="12.8" hidden="false" customHeight="false" outlineLevel="0" collapsed="false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customFormat="false" ht="12.8" hidden="false" customHeight="false" outlineLevel="0" collapsed="false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customFormat="false" ht="12.8" hidden="false" customHeight="false" outlineLevel="0" collapsed="false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customFormat="false" ht="12.8" hidden="false" customHeight="false" outlineLevel="0" collapsed="false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customFormat="false" ht="12.8" hidden="false" customHeight="false" outlineLevel="0" collapsed="false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customFormat="false" ht="12.8" hidden="false" customHeight="false" outlineLevel="0" collapsed="false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customFormat="false" ht="12.8" hidden="false" customHeight="false" outlineLevel="0" collapsed="false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customFormat="false" ht="12.8" hidden="false" customHeight="false" outlineLevel="0" collapsed="false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customFormat="false" ht="12.8" hidden="false" customHeight="false" outlineLevel="0" collapsed="false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customFormat="false" ht="12.8" hidden="false" customHeight="false" outlineLevel="0" collapsed="false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customFormat="false" ht="12.8" hidden="false" customHeight="false" outlineLevel="0" collapsed="false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customFormat="false" ht="12.8" hidden="false" customHeight="false" outlineLevel="0" collapsed="false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customFormat="false" ht="12.8" hidden="false" customHeight="false" outlineLevel="0" collapsed="false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customFormat="false" ht="12.8" hidden="false" customHeight="false" outlineLevel="0" collapsed="false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customFormat="false" ht="12.8" hidden="false" customHeight="false" outlineLevel="0" collapsed="false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customFormat="false" ht="12.8" hidden="false" customHeight="false" outlineLevel="0" collapsed="false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customFormat="false" ht="12.8" hidden="false" customHeight="false" outlineLevel="0" collapsed="false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customFormat="false" ht="12.8" hidden="false" customHeight="false" outlineLevel="0" collapsed="false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customFormat="false" ht="12.8" hidden="false" customHeight="false" outlineLevel="0" collapsed="false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customFormat="false" ht="12.8" hidden="false" customHeight="false" outlineLevel="0" collapsed="false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customFormat="false" ht="12.8" hidden="false" customHeight="false" outlineLevel="0" collapsed="false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customFormat="false" ht="12.8" hidden="false" customHeight="false" outlineLevel="0" collapsed="false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customFormat="false" ht="12.8" hidden="false" customHeight="false" outlineLevel="0" collapsed="false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customFormat="false" ht="12.8" hidden="false" customHeight="false" outlineLevel="0" collapsed="false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customFormat="false" ht="12.8" hidden="false" customHeight="false" outlineLevel="0" collapsed="false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customFormat="false" ht="12.8" hidden="false" customHeight="false" outlineLevel="0" collapsed="false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customFormat="false" ht="12.8" hidden="false" customHeight="false" outlineLevel="0" collapsed="false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customFormat="false" ht="12.8" hidden="false" customHeight="false" outlineLevel="0" collapsed="false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customFormat="false" ht="12.8" hidden="false" customHeight="false" outlineLevel="0" collapsed="false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customFormat="false" ht="12.8" hidden="false" customHeight="false" outlineLevel="0" collapsed="false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customFormat="false" ht="12.8" hidden="false" customHeight="false" outlineLevel="0" collapsed="false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customFormat="false" ht="12.8" hidden="false" customHeight="false" outlineLevel="0" collapsed="false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customFormat="false" ht="12.8" hidden="false" customHeight="false" outlineLevel="0" collapsed="false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customFormat="false" ht="12.8" hidden="false" customHeight="false" outlineLevel="0" collapsed="false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customFormat="false" ht="12.8" hidden="false" customHeight="false" outlineLevel="0" collapsed="false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customFormat="false" ht="12.8" hidden="false" customHeight="false" outlineLevel="0" collapsed="false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customFormat="false" ht="12.8" hidden="false" customHeight="false" outlineLevel="0" collapsed="false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customFormat="false" ht="12.8" hidden="false" customHeight="false" outlineLevel="0" collapsed="false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customFormat="false" ht="12.8" hidden="false" customHeight="false" outlineLevel="0" collapsed="false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customFormat="false" ht="12.8" hidden="false" customHeight="false" outlineLevel="0" collapsed="false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customFormat="false" ht="12.8" hidden="false" customHeight="false" outlineLevel="0" collapsed="false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customFormat="false" ht="12.8" hidden="false" customHeight="false" outlineLevel="0" collapsed="false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customFormat="false" ht="12.8" hidden="false" customHeight="false" outlineLevel="0" collapsed="false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customFormat="false" ht="12.8" hidden="false" customHeight="false" outlineLevel="0" collapsed="false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customFormat="false" ht="12.8" hidden="false" customHeight="false" outlineLevel="0" collapsed="false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customFormat="false" ht="12.8" hidden="false" customHeight="false" outlineLevel="0" collapsed="false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customFormat="false" ht="12.8" hidden="false" customHeight="false" outlineLevel="0" collapsed="false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customFormat="false" ht="12.8" hidden="false" customHeight="false" outlineLevel="0" collapsed="false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customFormat="false" ht="12.8" hidden="false" customHeight="false" outlineLevel="0" collapsed="false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customFormat="false" ht="12.8" hidden="false" customHeight="false" outlineLevel="0" collapsed="false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customFormat="false" ht="12.8" hidden="false" customHeight="false" outlineLevel="0" collapsed="false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customFormat="false" ht="12.8" hidden="false" customHeight="false" outlineLevel="0" collapsed="false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customFormat="false" ht="12.8" hidden="false" customHeight="false" outlineLevel="0" collapsed="false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customFormat="false" ht="12.8" hidden="false" customHeight="false" outlineLevel="0" collapsed="false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customFormat="false" ht="12.8" hidden="false" customHeight="false" outlineLevel="0" collapsed="false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customFormat="false" ht="12.8" hidden="false" customHeight="false" outlineLevel="0" collapsed="false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customFormat="false" ht="12.8" hidden="false" customHeight="false" outlineLevel="0" collapsed="false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customFormat="false" ht="12.8" hidden="false" customHeight="false" outlineLevel="0" collapsed="false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customFormat="false" ht="12.8" hidden="false" customHeight="false" outlineLevel="0" collapsed="false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customFormat="false" ht="12.8" hidden="false" customHeight="false" outlineLevel="0" collapsed="false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customFormat="false" ht="12.8" hidden="false" customHeight="false" outlineLevel="0" collapsed="false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customFormat="false" ht="12.8" hidden="false" customHeight="false" outlineLevel="0" collapsed="false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customFormat="false" ht="12.8" hidden="false" customHeight="false" outlineLevel="0" collapsed="false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customFormat="false" ht="12.8" hidden="false" customHeight="false" outlineLevel="0" collapsed="false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customFormat="false" ht="12.8" hidden="false" customHeight="false" outlineLevel="0" collapsed="false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customFormat="false" ht="12.8" hidden="false" customHeight="false" outlineLevel="0" collapsed="false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customFormat="false" ht="12.8" hidden="false" customHeight="false" outlineLevel="0" collapsed="false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customFormat="false" ht="12.8" hidden="false" customHeight="false" outlineLevel="0" collapsed="false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customFormat="false" ht="12.8" hidden="false" customHeight="false" outlineLevel="0" collapsed="false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customFormat="false" ht="12.8" hidden="false" customHeight="false" outlineLevel="0" collapsed="false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customFormat="false" ht="12.8" hidden="false" customHeight="false" outlineLevel="0" collapsed="false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customFormat="false" ht="12.8" hidden="false" customHeight="false" outlineLevel="0" collapsed="false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customFormat="false" ht="12.8" hidden="false" customHeight="false" outlineLevel="0" collapsed="false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customFormat="false" ht="12.8" hidden="false" customHeight="false" outlineLevel="0" collapsed="false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customFormat="false" ht="12.8" hidden="false" customHeight="false" outlineLevel="0" collapsed="false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customFormat="false" ht="12.8" hidden="false" customHeight="false" outlineLevel="0" collapsed="false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customFormat="false" ht="12.8" hidden="false" customHeight="false" outlineLevel="0" collapsed="false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customFormat="false" ht="12.8" hidden="false" customHeight="false" outlineLevel="0" collapsed="false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customFormat="false" ht="12.8" hidden="false" customHeight="false" outlineLevel="0" collapsed="false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customFormat="false" ht="12.8" hidden="false" customHeight="false" outlineLevel="0" collapsed="false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customFormat="false" ht="12.8" hidden="false" customHeight="false" outlineLevel="0" collapsed="false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customFormat="false" ht="12.8" hidden="false" customHeight="false" outlineLevel="0" collapsed="false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customFormat="false" ht="12.8" hidden="false" customHeight="false" outlineLevel="0" collapsed="false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customFormat="false" ht="12.8" hidden="false" customHeight="false" outlineLevel="0" collapsed="false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customFormat="false" ht="12.8" hidden="false" customHeight="false" outlineLevel="0" collapsed="false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customFormat="false" ht="12.8" hidden="false" customHeight="false" outlineLevel="0" collapsed="false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customFormat="false" ht="12.8" hidden="false" customHeight="false" outlineLevel="0" collapsed="false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customFormat="false" ht="12.8" hidden="false" customHeight="false" outlineLevel="0" collapsed="false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customFormat="false" ht="12.8" hidden="false" customHeight="false" outlineLevel="0" collapsed="false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customFormat="false" ht="12.8" hidden="false" customHeight="false" outlineLevel="0" collapsed="false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customFormat="false" ht="12.8" hidden="false" customHeight="false" outlineLevel="0" collapsed="false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customFormat="false" ht="12.8" hidden="false" customHeight="false" outlineLevel="0" collapsed="false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customFormat="false" ht="12.8" hidden="false" customHeight="false" outlineLevel="0" collapsed="false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customFormat="false" ht="12.8" hidden="false" customHeight="false" outlineLevel="0" collapsed="false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customFormat="false" ht="12.8" hidden="false" customHeight="false" outlineLevel="0" collapsed="false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customFormat="false" ht="12.8" hidden="false" customHeight="false" outlineLevel="0" collapsed="false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customFormat="false" ht="12.8" hidden="false" customHeight="false" outlineLevel="0" collapsed="false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customFormat="false" ht="12.8" hidden="false" customHeight="false" outlineLevel="0" collapsed="false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customFormat="false" ht="12.8" hidden="false" customHeight="false" outlineLevel="0" collapsed="false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customFormat="false" ht="12.8" hidden="false" customHeight="false" outlineLevel="0" collapsed="false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customFormat="false" ht="12.8" hidden="false" customHeight="false" outlineLevel="0" collapsed="false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customFormat="false" ht="12.8" hidden="false" customHeight="false" outlineLevel="0" collapsed="false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customFormat="false" ht="12.8" hidden="false" customHeight="false" outlineLevel="0" collapsed="false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customFormat="false" ht="12.8" hidden="false" customHeight="false" outlineLevel="0" collapsed="false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customFormat="false" ht="12.8" hidden="false" customHeight="false" outlineLevel="0" collapsed="false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customFormat="false" ht="12.8" hidden="false" customHeight="false" outlineLevel="0" collapsed="false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customFormat="false" ht="12.8" hidden="false" customHeight="false" outlineLevel="0" collapsed="false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customFormat="false" ht="12.8" hidden="false" customHeight="false" outlineLevel="0" collapsed="false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customFormat="false" ht="12.8" hidden="false" customHeight="false" outlineLevel="0" collapsed="false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customFormat="false" ht="12.8" hidden="false" customHeight="false" outlineLevel="0" collapsed="false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customFormat="false" ht="12.8" hidden="false" customHeight="false" outlineLevel="0" collapsed="false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customFormat="false" ht="12.8" hidden="false" customHeight="false" outlineLevel="0" collapsed="false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customFormat="false" ht="12.8" hidden="false" customHeight="false" outlineLevel="0" collapsed="false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customFormat="false" ht="12.8" hidden="false" customHeight="false" outlineLevel="0" collapsed="false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customFormat="false" ht="12.8" hidden="false" customHeight="false" outlineLevel="0" collapsed="false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customFormat="false" ht="12.8" hidden="false" customHeight="false" outlineLevel="0" collapsed="false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customFormat="false" ht="12.8" hidden="false" customHeight="false" outlineLevel="0" collapsed="false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customFormat="false" ht="12.8" hidden="false" customHeight="false" outlineLevel="0" collapsed="false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customFormat="false" ht="12.8" hidden="false" customHeight="false" outlineLevel="0" collapsed="false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customFormat="false" ht="12.8" hidden="false" customHeight="false" outlineLevel="0" collapsed="false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customFormat="false" ht="12.8" hidden="false" customHeight="false" outlineLevel="0" collapsed="false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customFormat="false" ht="12.8" hidden="false" customHeight="false" outlineLevel="0" collapsed="false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customFormat="false" ht="12.8" hidden="false" customHeight="false" outlineLevel="0" collapsed="false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customFormat="false" ht="12.8" hidden="false" customHeight="false" outlineLevel="0" collapsed="false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customFormat="false" ht="12.8" hidden="false" customHeight="false" outlineLevel="0" collapsed="false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customFormat="false" ht="12.8" hidden="false" customHeight="false" outlineLevel="0" collapsed="false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customFormat="false" ht="12.8" hidden="false" customHeight="false" outlineLevel="0" collapsed="false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customFormat="false" ht="12.8" hidden="false" customHeight="false" outlineLevel="0" collapsed="false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customFormat="false" ht="12.8" hidden="false" customHeight="false" outlineLevel="0" collapsed="false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customFormat="false" ht="12.8" hidden="false" customHeight="false" outlineLevel="0" collapsed="false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customFormat="false" ht="12.8" hidden="false" customHeight="false" outlineLevel="0" collapsed="false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customFormat="false" ht="12.8" hidden="false" customHeight="false" outlineLevel="0" collapsed="false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customFormat="false" ht="12.8" hidden="false" customHeight="false" outlineLevel="0" collapsed="false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customFormat="false" ht="12.8" hidden="false" customHeight="false" outlineLevel="0" collapsed="false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customFormat="false" ht="12.8" hidden="false" customHeight="false" outlineLevel="0" collapsed="false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customFormat="false" ht="12.8" hidden="false" customHeight="false" outlineLevel="0" collapsed="false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customFormat="false" ht="12.8" hidden="false" customHeight="false" outlineLevel="0" collapsed="false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customFormat="false" ht="12.8" hidden="false" customHeight="false" outlineLevel="0" collapsed="false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customFormat="false" ht="12.8" hidden="false" customHeight="false" outlineLevel="0" collapsed="false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customFormat="false" ht="12.8" hidden="false" customHeight="false" outlineLevel="0" collapsed="false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customFormat="false" ht="12.8" hidden="false" customHeight="false" outlineLevel="0" collapsed="false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customFormat="false" ht="12.8" hidden="false" customHeight="false" outlineLevel="0" collapsed="false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customFormat="false" ht="12.8" hidden="false" customHeight="false" outlineLevel="0" collapsed="false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customFormat="false" ht="12.8" hidden="false" customHeight="false" outlineLevel="0" collapsed="false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customFormat="false" ht="12.8" hidden="false" customHeight="false" outlineLevel="0" collapsed="false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customFormat="false" ht="12.8" hidden="false" customHeight="false" outlineLevel="0" collapsed="false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customFormat="false" ht="12.8" hidden="false" customHeight="false" outlineLevel="0" collapsed="false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customFormat="false" ht="12.8" hidden="false" customHeight="false" outlineLevel="0" collapsed="false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customFormat="false" ht="12.8" hidden="false" customHeight="false" outlineLevel="0" collapsed="false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customFormat="false" ht="12.8" hidden="false" customHeight="false" outlineLevel="0" collapsed="false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customFormat="false" ht="12.8" hidden="false" customHeight="false" outlineLevel="0" collapsed="false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customFormat="false" ht="12.8" hidden="false" customHeight="false" outlineLevel="0" collapsed="false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customFormat="false" ht="12.8" hidden="false" customHeight="false" outlineLevel="0" collapsed="false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customFormat="false" ht="12.8" hidden="false" customHeight="false" outlineLevel="0" collapsed="false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customFormat="false" ht="12.8" hidden="false" customHeight="false" outlineLevel="0" collapsed="false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customFormat="false" ht="12.8" hidden="false" customHeight="false" outlineLevel="0" collapsed="false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customFormat="false" ht="12.8" hidden="false" customHeight="false" outlineLevel="0" collapsed="false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customFormat="false" ht="12.8" hidden="false" customHeight="false" outlineLevel="0" collapsed="false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customFormat="false" ht="12.8" hidden="false" customHeight="false" outlineLevel="0" collapsed="false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customFormat="false" ht="12.8" hidden="false" customHeight="false" outlineLevel="0" collapsed="false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customFormat="false" ht="12.8" hidden="false" customHeight="false" outlineLevel="0" collapsed="false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customFormat="false" ht="12.8" hidden="false" customHeight="false" outlineLevel="0" collapsed="false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customFormat="false" ht="12.8" hidden="false" customHeight="false" outlineLevel="0" collapsed="false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</sheetData>
  <mergeCells count="15">
    <mergeCell ref="B1:G1"/>
    <mergeCell ref="B16:C16"/>
    <mergeCell ref="B18:E18"/>
    <mergeCell ref="B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G25"/>
  </mergeCells>
  <printOptions headings="false" gridLines="false" gridLinesSet="true" horizontalCentered="false" verticalCentered="false"/>
  <pageMargins left="0.118055555555556" right="0.118055555555556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M165"/>
  <sheetViews>
    <sheetView showFormulas="false" showGridLines="true" showRowColHeaders="true" showZeros="true" rightToLeft="false" tabSelected="false" showOutlineSymbols="true" defaultGridColor="true" view="normal" topLeftCell="A76" colorId="64" zoomScale="110" zoomScaleNormal="110" zoomScalePageLayoutView="100" workbookViewId="0">
      <selection pane="topLeft" activeCell="A15" activeCellId="0" sqref="A15"/>
    </sheetView>
  </sheetViews>
  <sheetFormatPr defaultColWidth="8.72265625" defaultRowHeight="12.75" zeroHeight="false" outlineLevelRow="0" outlineLevelCol="0"/>
  <cols>
    <col collapsed="false" customWidth="true" hidden="false" outlineLevel="0" max="1" min="1" style="45" width="10"/>
    <col collapsed="false" customWidth="false" hidden="false" outlineLevel="0" max="4" min="2" style="45" width="8.71"/>
    <col collapsed="false" customWidth="true" hidden="false" outlineLevel="0" max="5" min="5" style="45" width="10.85"/>
    <col collapsed="false" customWidth="false" hidden="false" outlineLevel="0" max="6" min="6" style="45" width="8.71"/>
    <col collapsed="false" customWidth="true" hidden="false" outlineLevel="0" max="7" min="7" style="45" width="19.14"/>
    <col collapsed="false" customWidth="true" hidden="false" outlineLevel="0" max="8" min="8" style="45" width="11.14"/>
    <col collapsed="false" customWidth="true" hidden="false" outlineLevel="0" max="9" min="9" style="45" width="14.28"/>
    <col collapsed="false" customWidth="true" hidden="false" outlineLevel="0" max="10" min="10" style="45" width="15.42"/>
    <col collapsed="false" customWidth="true" hidden="false" outlineLevel="0" max="11" min="11" style="45" width="14.43"/>
    <col collapsed="false" customWidth="true" hidden="false" outlineLevel="0" max="12" min="12" style="45" width="15.86"/>
    <col collapsed="false" customWidth="true" hidden="false" outlineLevel="0" max="13" min="13" style="45" width="9.58"/>
    <col collapsed="false" customWidth="false" hidden="false" outlineLevel="0" max="1025" min="14" style="45" width="8.71"/>
  </cols>
  <sheetData>
    <row r="1" customFormat="false" ht="12.75" hidden="false" customHeight="false" outlineLevel="0" collapsed="false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customFormat="false" ht="12.75" hidden="false" customHeight="false" outlineLevel="0" collapsed="false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customFormat="false" ht="12.75" hidden="false" customHeight="false" outlineLevel="0" collapsed="false">
      <c r="A3" s="47" t="s">
        <v>32</v>
      </c>
      <c r="B3" s="47"/>
      <c r="C3" s="48" t="s">
        <v>33</v>
      </c>
      <c r="D3" s="48"/>
      <c r="E3" s="48"/>
      <c r="F3" s="48"/>
      <c r="G3" s="48"/>
      <c r="H3" s="48"/>
      <c r="I3" s="48"/>
    </row>
    <row r="4" customFormat="false" ht="12.75" hidden="false" customHeight="false" outlineLevel="0" collapsed="false">
      <c r="A4" s="47" t="s">
        <v>34</v>
      </c>
      <c r="B4" s="47"/>
      <c r="C4" s="48"/>
      <c r="D4" s="48"/>
      <c r="E4" s="48"/>
      <c r="F4" s="48"/>
      <c r="G4" s="48"/>
      <c r="H4" s="48"/>
      <c r="I4" s="48"/>
    </row>
    <row r="5" customFormat="false" ht="12.75" hidden="false" customHeight="false" outlineLevel="0" collapsed="false">
      <c r="A5" s="47" t="s">
        <v>35</v>
      </c>
      <c r="B5" s="47"/>
      <c r="C5" s="49"/>
      <c r="D5" s="49"/>
      <c r="E5" s="49"/>
      <c r="F5" s="49"/>
      <c r="G5" s="49"/>
      <c r="H5" s="49"/>
      <c r="I5" s="49"/>
    </row>
    <row r="6" customFormat="false" ht="12.75" hidden="false" customHeight="false" outlineLevel="0" collapsed="false">
      <c r="A6" s="50" t="s">
        <v>36</v>
      </c>
      <c r="B6" s="50"/>
      <c r="C6" s="50"/>
      <c r="D6" s="50"/>
      <c r="E6" s="50"/>
      <c r="F6" s="50"/>
      <c r="G6" s="50"/>
      <c r="H6" s="50"/>
      <c r="I6" s="50"/>
    </row>
    <row r="7" customFormat="false" ht="12.75" hidden="false" customHeight="false" outlineLevel="0" collapsed="false">
      <c r="A7" s="47" t="s">
        <v>37</v>
      </c>
      <c r="B7" s="48" t="s">
        <v>38</v>
      </c>
      <c r="C7" s="48"/>
      <c r="D7" s="48"/>
      <c r="E7" s="48"/>
      <c r="F7" s="48"/>
      <c r="G7" s="48"/>
      <c r="H7" s="48"/>
      <c r="I7" s="51" t="s">
        <v>39</v>
      </c>
    </row>
    <row r="8" customFormat="false" ht="12.75" hidden="false" customHeight="false" outlineLevel="0" collapsed="false">
      <c r="A8" s="47" t="s">
        <v>40</v>
      </c>
      <c r="B8" s="48" t="s">
        <v>41</v>
      </c>
      <c r="C8" s="48"/>
      <c r="D8" s="48"/>
      <c r="E8" s="48"/>
      <c r="F8" s="48"/>
      <c r="G8" s="48"/>
      <c r="H8" s="48"/>
      <c r="I8" s="47" t="s">
        <v>42</v>
      </c>
    </row>
    <row r="9" customFormat="false" ht="12.75" hidden="false" customHeight="false" outlineLevel="0" collapsed="false">
      <c r="A9" s="47" t="s">
        <v>43</v>
      </c>
      <c r="B9" s="48" t="s">
        <v>44</v>
      </c>
      <c r="C9" s="48"/>
      <c r="D9" s="48"/>
      <c r="E9" s="48"/>
      <c r="F9" s="48"/>
      <c r="G9" s="48"/>
      <c r="H9" s="48"/>
      <c r="I9" s="47" t="n">
        <v>2023</v>
      </c>
    </row>
    <row r="10" customFormat="false" ht="12.75" hidden="false" customHeight="false" outlineLevel="0" collapsed="false">
      <c r="A10" s="47" t="s">
        <v>45</v>
      </c>
      <c r="B10" s="48" t="s">
        <v>46</v>
      </c>
      <c r="C10" s="48"/>
      <c r="D10" s="48"/>
      <c r="E10" s="48"/>
      <c r="F10" s="48"/>
      <c r="G10" s="48"/>
      <c r="H10" s="48"/>
      <c r="I10" s="47" t="n">
        <v>12</v>
      </c>
    </row>
    <row r="11" customFormat="false" ht="12.75" hidden="false" customHeight="false" outlineLevel="0" collapsed="false">
      <c r="A11" s="47" t="s">
        <v>47</v>
      </c>
      <c r="B11" s="48" t="s">
        <v>48</v>
      </c>
      <c r="C11" s="48"/>
      <c r="D11" s="48"/>
      <c r="E11" s="48"/>
      <c r="F11" s="48"/>
      <c r="G11" s="48"/>
      <c r="H11" s="48"/>
      <c r="I11" s="47" t="s">
        <v>49</v>
      </c>
    </row>
    <row r="12" customFormat="false" ht="12.75" hidden="false" customHeight="false" outlineLevel="0" collapsed="false">
      <c r="A12" s="52"/>
      <c r="B12" s="52"/>
      <c r="C12" s="52"/>
      <c r="D12" s="52"/>
      <c r="E12" s="52"/>
      <c r="F12" s="52"/>
      <c r="G12" s="52"/>
      <c r="H12" s="52"/>
      <c r="I12" s="52"/>
    </row>
    <row r="13" customFormat="false" ht="12.75" hidden="false" customHeight="false" outlineLevel="0" collapsed="false">
      <c r="A13" s="50" t="s">
        <v>50</v>
      </c>
      <c r="B13" s="50"/>
      <c r="C13" s="50"/>
      <c r="D13" s="50"/>
      <c r="E13" s="50"/>
      <c r="F13" s="50"/>
      <c r="G13" s="50"/>
      <c r="H13" s="50"/>
      <c r="I13" s="50"/>
    </row>
    <row r="14" customFormat="false" ht="12.75" hidden="false" customHeight="false" outlineLevel="0" collapsed="false">
      <c r="A14" s="47" t="s">
        <v>51</v>
      </c>
      <c r="B14" s="47"/>
      <c r="C14" s="47" t="s">
        <v>52</v>
      </c>
      <c r="D14" s="47"/>
      <c r="E14" s="47" t="s">
        <v>53</v>
      </c>
      <c r="F14" s="47"/>
      <c r="G14" s="47"/>
      <c r="H14" s="47"/>
      <c r="I14" s="47"/>
    </row>
    <row r="15" customFormat="false" ht="84" hidden="false" customHeight="true" outlineLevel="0" collapsed="false">
      <c r="A15" s="53" t="s">
        <v>54</v>
      </c>
      <c r="B15" s="53"/>
      <c r="C15" s="47" t="s">
        <v>55</v>
      </c>
      <c r="D15" s="47"/>
      <c r="E15" s="47" t="n">
        <v>11</v>
      </c>
      <c r="F15" s="47"/>
      <c r="G15" s="47"/>
      <c r="H15" s="47"/>
      <c r="I15" s="47"/>
    </row>
    <row r="16" customFormat="false" ht="12.7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  <c r="I16" s="52"/>
    </row>
    <row r="17" customFormat="false" ht="12.75" hidden="false" customHeight="false" outlineLevel="0" collapsed="false">
      <c r="A17" s="50" t="s">
        <v>56</v>
      </c>
      <c r="B17" s="50"/>
      <c r="C17" s="50"/>
      <c r="D17" s="50"/>
      <c r="E17" s="50"/>
      <c r="F17" s="50"/>
      <c r="G17" s="50"/>
      <c r="H17" s="50"/>
      <c r="I17" s="50"/>
    </row>
    <row r="18" customFormat="false" ht="114.75" hidden="false" customHeight="false" outlineLevel="0" collapsed="false">
      <c r="A18" s="47" t="n">
        <v>1</v>
      </c>
      <c r="B18" s="48" t="s">
        <v>57</v>
      </c>
      <c r="C18" s="48"/>
      <c r="D18" s="48"/>
      <c r="E18" s="48"/>
      <c r="F18" s="48"/>
      <c r="G18" s="48"/>
      <c r="H18" s="48"/>
      <c r="I18" s="54" t="str">
        <f aca="false">A15</f>
        <v>Motorista Maceió/AL - Categoria "A-D" OU "D" - Motorista de Micro-Ônibus e de Ônibus
com até 32 Poltronas</v>
      </c>
    </row>
    <row r="19" customFormat="false" ht="12.75" hidden="false" customHeight="false" outlineLevel="0" collapsed="false">
      <c r="A19" s="47" t="n">
        <v>2</v>
      </c>
      <c r="B19" s="48" t="s">
        <v>58</v>
      </c>
      <c r="C19" s="48"/>
      <c r="D19" s="48"/>
      <c r="E19" s="48"/>
      <c r="F19" s="48"/>
      <c r="G19" s="48"/>
      <c r="H19" s="48"/>
      <c r="I19" s="47" t="s">
        <v>59</v>
      </c>
    </row>
    <row r="20" customFormat="false" ht="26.25" hidden="false" customHeight="true" outlineLevel="0" collapsed="false">
      <c r="A20" s="47" t="n">
        <v>3</v>
      </c>
      <c r="B20" s="55" t="s">
        <v>60</v>
      </c>
      <c r="C20" s="55"/>
      <c r="D20" s="55"/>
      <c r="E20" s="55"/>
      <c r="F20" s="55"/>
      <c r="G20" s="55"/>
      <c r="H20" s="55"/>
      <c r="I20" s="56" t="n">
        <v>2013.9</v>
      </c>
    </row>
    <row r="21" customFormat="false" ht="114.75" hidden="false" customHeight="false" outlineLevel="0" collapsed="false">
      <c r="A21" s="47" t="n">
        <v>4</v>
      </c>
      <c r="B21" s="48" t="s">
        <v>61</v>
      </c>
      <c r="C21" s="48"/>
      <c r="D21" s="48"/>
      <c r="E21" s="48"/>
      <c r="F21" s="48"/>
      <c r="G21" s="48"/>
      <c r="H21" s="48"/>
      <c r="I21" s="54" t="str">
        <f aca="false">A15</f>
        <v>Motorista Maceió/AL - Categoria "A-D" OU "D" - Motorista de Micro-Ônibus e de Ônibus
com até 32 Poltronas</v>
      </c>
    </row>
    <row r="22" customFormat="false" ht="12.75" hidden="false" customHeight="false" outlineLevel="0" collapsed="false">
      <c r="A22" s="47" t="n">
        <v>5</v>
      </c>
      <c r="B22" s="48" t="s">
        <v>62</v>
      </c>
      <c r="C22" s="48"/>
      <c r="D22" s="48"/>
      <c r="E22" s="48"/>
      <c r="F22" s="48"/>
      <c r="G22" s="48"/>
      <c r="H22" s="48"/>
      <c r="I22" s="51" t="n">
        <v>44986</v>
      </c>
    </row>
    <row r="23" customFormat="false" ht="12.75" hidden="false" customHeight="false" outlineLevel="0" collapsed="false">
      <c r="A23" s="52"/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0" t="s">
        <v>63</v>
      </c>
      <c r="B24" s="50"/>
      <c r="C24" s="50"/>
      <c r="D24" s="50"/>
      <c r="E24" s="50"/>
      <c r="F24" s="50"/>
      <c r="G24" s="50"/>
      <c r="H24" s="50"/>
      <c r="I24" s="50"/>
    </row>
    <row r="25" customFormat="false" ht="12.75" hidden="false" customHeight="false" outlineLevel="0" collapsed="false">
      <c r="A25" s="49" t="n">
        <v>1</v>
      </c>
      <c r="B25" s="49" t="s">
        <v>64</v>
      </c>
      <c r="C25" s="49"/>
      <c r="D25" s="49"/>
      <c r="E25" s="49"/>
      <c r="F25" s="49"/>
      <c r="G25" s="49"/>
      <c r="H25" s="49" t="s">
        <v>65</v>
      </c>
      <c r="I25" s="57" t="s">
        <v>66</v>
      </c>
    </row>
    <row r="26" customFormat="false" ht="12.75" hidden="false" customHeight="true" outlineLevel="0" collapsed="false">
      <c r="A26" s="58" t="s">
        <v>37</v>
      </c>
      <c r="B26" s="59" t="s">
        <v>60</v>
      </c>
      <c r="C26" s="59"/>
      <c r="D26" s="59"/>
      <c r="E26" s="59"/>
      <c r="F26" s="59"/>
      <c r="G26" s="59"/>
      <c r="H26" s="60"/>
      <c r="I26" s="61" t="n">
        <f aca="false">I20</f>
        <v>2013.9</v>
      </c>
    </row>
    <row r="27" customFormat="false" ht="12.75" hidden="false" customHeight="false" outlineLevel="0" collapsed="false">
      <c r="A27" s="58" t="s">
        <v>40</v>
      </c>
      <c r="B27" s="62" t="s">
        <v>67</v>
      </c>
      <c r="C27" s="62"/>
      <c r="D27" s="62"/>
      <c r="E27" s="62"/>
      <c r="F27" s="62"/>
      <c r="G27" s="62"/>
      <c r="H27" s="63"/>
      <c r="I27" s="61" t="n">
        <f aca="false">H27*I26</f>
        <v>0</v>
      </c>
    </row>
    <row r="28" customFormat="false" ht="12.75" hidden="false" customHeight="false" outlineLevel="0" collapsed="false">
      <c r="A28" s="58" t="s">
        <v>43</v>
      </c>
      <c r="B28" s="62" t="s">
        <v>68</v>
      </c>
      <c r="C28" s="62"/>
      <c r="D28" s="62"/>
      <c r="E28" s="62"/>
      <c r="F28" s="62"/>
      <c r="G28" s="62"/>
      <c r="H28" s="63"/>
      <c r="I28" s="61" t="n">
        <f aca="false">H28*I26</f>
        <v>0</v>
      </c>
    </row>
    <row r="29" customFormat="false" ht="12.75" hidden="false" customHeight="false" outlineLevel="0" collapsed="false">
      <c r="A29" s="58" t="s">
        <v>45</v>
      </c>
      <c r="B29" s="62" t="s">
        <v>69</v>
      </c>
      <c r="C29" s="62"/>
      <c r="D29" s="62"/>
      <c r="E29" s="62"/>
      <c r="F29" s="62"/>
      <c r="G29" s="62"/>
      <c r="H29" s="63"/>
      <c r="I29" s="61" t="n">
        <v>0</v>
      </c>
    </row>
    <row r="30" customFormat="false" ht="12.75" hidden="false" customHeight="false" outlineLevel="0" collapsed="false">
      <c r="A30" s="58" t="s">
        <v>47</v>
      </c>
      <c r="B30" s="62" t="s">
        <v>70</v>
      </c>
      <c r="C30" s="62"/>
      <c r="D30" s="62"/>
      <c r="E30" s="62"/>
      <c r="F30" s="62"/>
      <c r="G30" s="62"/>
      <c r="H30" s="63"/>
      <c r="I30" s="61" t="n">
        <v>0</v>
      </c>
    </row>
    <row r="31" customFormat="false" ht="12.75" hidden="false" customHeight="false" outlineLevel="0" collapsed="false">
      <c r="A31" s="58" t="s">
        <v>71</v>
      </c>
      <c r="B31" s="62" t="s">
        <v>72</v>
      </c>
      <c r="C31" s="62"/>
      <c r="D31" s="62"/>
      <c r="E31" s="62"/>
      <c r="F31" s="62"/>
      <c r="G31" s="62"/>
      <c r="H31" s="63"/>
      <c r="I31" s="61" t="n">
        <v>0</v>
      </c>
    </row>
    <row r="32" customFormat="false" ht="12.75" hidden="false" customHeight="false" outlineLevel="0" collapsed="false">
      <c r="A32" s="58" t="s">
        <v>73</v>
      </c>
      <c r="B32" s="62" t="s">
        <v>74</v>
      </c>
      <c r="C32" s="62"/>
      <c r="D32" s="62"/>
      <c r="E32" s="62"/>
      <c r="F32" s="62"/>
      <c r="G32" s="62"/>
      <c r="H32" s="63"/>
      <c r="I32" s="61" t="n">
        <v>0</v>
      </c>
    </row>
    <row r="33" customFormat="false" ht="12.75" hidden="false" customHeight="false" outlineLevel="0" collapsed="false">
      <c r="A33" s="58" t="s">
        <v>75</v>
      </c>
      <c r="B33" s="58"/>
      <c r="C33" s="58"/>
      <c r="D33" s="58"/>
      <c r="E33" s="58"/>
      <c r="F33" s="58"/>
      <c r="G33" s="58"/>
      <c r="H33" s="58"/>
      <c r="I33" s="64" t="n">
        <f aca="false">SUM(I26:I32)</f>
        <v>2013.9</v>
      </c>
      <c r="M33" s="65"/>
    </row>
    <row r="34" customFormat="false" ht="12.75" hidden="false" customHeight="false" outlineLevel="0" collapsed="false">
      <c r="A34" s="66"/>
      <c r="B34" s="66"/>
      <c r="C34" s="66"/>
      <c r="D34" s="66"/>
      <c r="E34" s="66"/>
      <c r="F34" s="66"/>
      <c r="G34" s="66"/>
      <c r="H34" s="66"/>
      <c r="I34" s="66"/>
      <c r="J34" s="67"/>
    </row>
    <row r="35" customFormat="false" ht="12.75" hidden="false" customHeight="false" outlineLevel="0" collapsed="false">
      <c r="A35" s="68" t="s">
        <v>76</v>
      </c>
      <c r="B35" s="68"/>
      <c r="C35" s="68"/>
      <c r="D35" s="68"/>
      <c r="E35" s="68"/>
      <c r="F35" s="68"/>
      <c r="G35" s="68"/>
      <c r="H35" s="68"/>
      <c r="I35" s="68"/>
      <c r="J35" s="67"/>
    </row>
    <row r="36" customFormat="false" ht="12.75" hidden="false" customHeight="false" outlineLevel="0" collapsed="false">
      <c r="A36" s="49" t="s">
        <v>77</v>
      </c>
      <c r="B36" s="49"/>
      <c r="C36" s="49"/>
      <c r="D36" s="49"/>
      <c r="E36" s="49"/>
      <c r="F36" s="49"/>
      <c r="G36" s="49"/>
      <c r="H36" s="49" t="s">
        <v>65</v>
      </c>
      <c r="I36" s="49" t="s">
        <v>66</v>
      </c>
      <c r="J36" s="67"/>
    </row>
    <row r="37" customFormat="false" ht="12.75" hidden="false" customHeight="false" outlineLevel="0" collapsed="false">
      <c r="A37" s="58" t="s">
        <v>37</v>
      </c>
      <c r="B37" s="62" t="s">
        <v>78</v>
      </c>
      <c r="C37" s="62"/>
      <c r="D37" s="62"/>
      <c r="E37" s="62"/>
      <c r="F37" s="62"/>
      <c r="G37" s="62"/>
      <c r="H37" s="69" t="n">
        <f aca="false">1/12</f>
        <v>0.0833333333333333</v>
      </c>
      <c r="I37" s="61" t="n">
        <f aca="false">H37*I33</f>
        <v>167.825</v>
      </c>
      <c r="J37" s="67"/>
    </row>
    <row r="38" customFormat="false" ht="12.75" hidden="false" customHeight="false" outlineLevel="0" collapsed="false">
      <c r="A38" s="58" t="s">
        <v>40</v>
      </c>
      <c r="B38" s="62" t="s">
        <v>79</v>
      </c>
      <c r="C38" s="62"/>
      <c r="D38" s="62"/>
      <c r="E38" s="62"/>
      <c r="F38" s="62"/>
      <c r="G38" s="62"/>
      <c r="H38" s="69" t="n">
        <f aca="false">(1/12)</f>
        <v>0.0833333333333333</v>
      </c>
      <c r="I38" s="61" t="n">
        <f aca="false">H38*I33</f>
        <v>167.825</v>
      </c>
      <c r="J38" s="67"/>
    </row>
    <row r="39" customFormat="false" ht="12.75" hidden="false" customHeight="false" outlineLevel="0" collapsed="false">
      <c r="A39" s="58" t="s">
        <v>43</v>
      </c>
      <c r="B39" s="62" t="s">
        <v>80</v>
      </c>
      <c r="C39" s="62"/>
      <c r="D39" s="62"/>
      <c r="E39" s="62"/>
      <c r="F39" s="62"/>
      <c r="G39" s="62"/>
      <c r="H39" s="69" t="n">
        <f aca="false">(1/12*0.3333)</f>
        <v>0.027775</v>
      </c>
      <c r="I39" s="61" t="n">
        <f aca="false">H39*I33</f>
        <v>55.9360725</v>
      </c>
      <c r="J39" s="70"/>
      <c r="K39" s="70"/>
    </row>
    <row r="40" customFormat="false" ht="12.75" hidden="false" customHeight="false" outlineLevel="0" collapsed="false">
      <c r="A40" s="58" t="s">
        <v>81</v>
      </c>
      <c r="B40" s="58"/>
      <c r="C40" s="58"/>
      <c r="D40" s="58"/>
      <c r="E40" s="58"/>
      <c r="F40" s="58"/>
      <c r="G40" s="58"/>
      <c r="H40" s="71" t="n">
        <f aca="false">SUM(H37:H39)</f>
        <v>0.194441666666667</v>
      </c>
      <c r="I40" s="64" t="n">
        <f aca="false">I37+I38+I39</f>
        <v>391.5860725</v>
      </c>
      <c r="J40" s="70"/>
      <c r="K40" s="70"/>
    </row>
    <row r="41" customFormat="false" ht="12.75" hidden="false" customHeight="false" outlineLevel="0" collapsed="false">
      <c r="A41" s="72"/>
      <c r="B41" s="72"/>
      <c r="C41" s="72"/>
      <c r="D41" s="72"/>
      <c r="E41" s="72"/>
      <c r="F41" s="72"/>
      <c r="G41" s="72"/>
      <c r="H41" s="72"/>
      <c r="I41" s="72"/>
      <c r="J41" s="70"/>
      <c r="K41" s="70"/>
    </row>
    <row r="42" customFormat="false" ht="12.75" hidden="false" customHeight="false" outlineLevel="0" collapsed="false">
      <c r="A42" s="49" t="s">
        <v>82</v>
      </c>
      <c r="B42" s="49"/>
      <c r="C42" s="49"/>
      <c r="D42" s="49"/>
      <c r="E42" s="49"/>
      <c r="F42" s="49"/>
      <c r="G42" s="49"/>
      <c r="H42" s="49" t="s">
        <v>65</v>
      </c>
      <c r="I42" s="49" t="s">
        <v>66</v>
      </c>
      <c r="J42" s="70"/>
      <c r="K42" s="70"/>
      <c r="L42" s="73"/>
    </row>
    <row r="43" customFormat="false" ht="12.75" hidden="false" customHeight="false" outlineLevel="0" collapsed="false">
      <c r="A43" s="58" t="s">
        <v>37</v>
      </c>
      <c r="B43" s="62" t="s">
        <v>83</v>
      </c>
      <c r="C43" s="62"/>
      <c r="D43" s="62"/>
      <c r="E43" s="62"/>
      <c r="F43" s="62"/>
      <c r="G43" s="62"/>
      <c r="H43" s="69" t="n">
        <v>0.2</v>
      </c>
      <c r="I43" s="61" t="n">
        <f aca="false">(H43*I33)+(H43*I40)</f>
        <v>481.0972145</v>
      </c>
      <c r="J43" s="70"/>
      <c r="K43" s="70"/>
      <c r="L43" s="73"/>
    </row>
    <row r="44" customFormat="false" ht="12.75" hidden="false" customHeight="false" outlineLevel="0" collapsed="false">
      <c r="A44" s="58" t="s">
        <v>40</v>
      </c>
      <c r="B44" s="62" t="s">
        <v>84</v>
      </c>
      <c r="C44" s="62"/>
      <c r="D44" s="62"/>
      <c r="E44" s="62"/>
      <c r="F44" s="62"/>
      <c r="G44" s="62"/>
      <c r="H44" s="69" t="n">
        <v>0.025</v>
      </c>
      <c r="I44" s="61" t="n">
        <f aca="false">(H44*I33)+(H44*I40)</f>
        <v>60.1371518125</v>
      </c>
      <c r="J44" s="70"/>
      <c r="K44" s="70"/>
    </row>
    <row r="45" customFormat="false" ht="12.75" hidden="false" customHeight="false" outlineLevel="0" collapsed="false">
      <c r="A45" s="58" t="s">
        <v>43</v>
      </c>
      <c r="B45" s="62" t="s">
        <v>85</v>
      </c>
      <c r="C45" s="62"/>
      <c r="D45" s="62"/>
      <c r="E45" s="62"/>
      <c r="F45" s="62"/>
      <c r="G45" s="62"/>
      <c r="H45" s="69" t="n">
        <v>0.03</v>
      </c>
      <c r="I45" s="61" t="n">
        <f aca="false">(H45*I33)+(H45*I40)</f>
        <v>72.164582175</v>
      </c>
      <c r="J45" s="70"/>
      <c r="K45" s="70"/>
    </row>
    <row r="46" customFormat="false" ht="12.75" hidden="false" customHeight="false" outlineLevel="0" collapsed="false">
      <c r="A46" s="58" t="s">
        <v>45</v>
      </c>
      <c r="B46" s="62" t="s">
        <v>86</v>
      </c>
      <c r="C46" s="62"/>
      <c r="D46" s="62"/>
      <c r="E46" s="62"/>
      <c r="F46" s="62"/>
      <c r="G46" s="62"/>
      <c r="H46" s="69" t="n">
        <v>0.015</v>
      </c>
      <c r="I46" s="61" t="n">
        <f aca="false">(H46*I33)+(H46*I40)</f>
        <v>36.0822910875</v>
      </c>
      <c r="J46" s="70"/>
      <c r="K46" s="70"/>
    </row>
    <row r="47" customFormat="false" ht="12.75" hidden="false" customHeight="false" outlineLevel="0" collapsed="false">
      <c r="A47" s="58" t="s">
        <v>47</v>
      </c>
      <c r="B47" s="62" t="s">
        <v>87</v>
      </c>
      <c r="C47" s="62"/>
      <c r="D47" s="62"/>
      <c r="E47" s="62"/>
      <c r="F47" s="62"/>
      <c r="G47" s="62"/>
      <c r="H47" s="69" t="n">
        <v>0.01</v>
      </c>
      <c r="I47" s="61" t="n">
        <f aca="false">(H47*I33)+(H47*I40)</f>
        <v>24.054860725</v>
      </c>
      <c r="J47" s="70"/>
      <c r="K47" s="70"/>
    </row>
    <row r="48" customFormat="false" ht="12.75" hidden="false" customHeight="false" outlineLevel="0" collapsed="false">
      <c r="A48" s="58" t="s">
        <v>71</v>
      </c>
      <c r="B48" s="62" t="s">
        <v>88</v>
      </c>
      <c r="C48" s="62"/>
      <c r="D48" s="62"/>
      <c r="E48" s="62"/>
      <c r="F48" s="62"/>
      <c r="G48" s="62"/>
      <c r="H48" s="69" t="n">
        <v>0.006</v>
      </c>
      <c r="I48" s="61" t="n">
        <f aca="false">(H48*I33)+(H48*I40)</f>
        <v>14.432916435</v>
      </c>
      <c r="J48" s="67"/>
    </row>
    <row r="49" customFormat="false" ht="12.75" hidden="false" customHeight="false" outlineLevel="0" collapsed="false">
      <c r="A49" s="58" t="s">
        <v>73</v>
      </c>
      <c r="B49" s="62" t="s">
        <v>89</v>
      </c>
      <c r="C49" s="62"/>
      <c r="D49" s="62"/>
      <c r="E49" s="62"/>
      <c r="F49" s="62"/>
      <c r="G49" s="62"/>
      <c r="H49" s="69" t="n">
        <v>0.002</v>
      </c>
      <c r="I49" s="61" t="n">
        <f aca="false">(H49*I33)+(H49*I40)</f>
        <v>4.810972145</v>
      </c>
      <c r="J49" s="67"/>
    </row>
    <row r="50" customFormat="false" ht="12.75" hidden="false" customHeight="false" outlineLevel="0" collapsed="false">
      <c r="A50" s="58" t="s">
        <v>90</v>
      </c>
      <c r="B50" s="62" t="s">
        <v>91</v>
      </c>
      <c r="C50" s="62"/>
      <c r="D50" s="62"/>
      <c r="E50" s="62"/>
      <c r="F50" s="62"/>
      <c r="G50" s="62"/>
      <c r="H50" s="69" t="n">
        <v>0.08</v>
      </c>
      <c r="I50" s="61" t="n">
        <f aca="false">(H50*I33)+(H50*I40)</f>
        <v>192.4388858</v>
      </c>
      <c r="J50" s="67"/>
    </row>
    <row r="51" customFormat="false" ht="12.75" hidden="false" customHeight="false" outlineLevel="0" collapsed="false">
      <c r="A51" s="58" t="s">
        <v>92</v>
      </c>
      <c r="B51" s="58"/>
      <c r="C51" s="58"/>
      <c r="D51" s="58"/>
      <c r="E51" s="58"/>
      <c r="F51" s="58"/>
      <c r="G51" s="58"/>
      <c r="H51" s="71" t="n">
        <f aca="false">SUM(H43:H50)</f>
        <v>0.368</v>
      </c>
      <c r="I51" s="64" t="n">
        <f aca="false">SUM(I43:I50)</f>
        <v>885.21887468</v>
      </c>
      <c r="J51" s="67"/>
      <c r="K51" s="74"/>
    </row>
    <row r="52" customFormat="false" ht="12.75" hidden="false" customHeight="false" outlineLevel="0" collapsed="false">
      <c r="A52" s="75"/>
      <c r="B52" s="75"/>
      <c r="C52" s="75"/>
      <c r="D52" s="75"/>
      <c r="E52" s="75"/>
      <c r="F52" s="75"/>
      <c r="G52" s="75"/>
      <c r="H52" s="75"/>
      <c r="I52" s="75"/>
      <c r="J52" s="67"/>
    </row>
    <row r="53" customFormat="false" ht="12.75" hidden="false" customHeight="false" outlineLevel="0" collapsed="false">
      <c r="A53" s="76" t="s">
        <v>93</v>
      </c>
      <c r="B53" s="76"/>
      <c r="C53" s="76"/>
      <c r="D53" s="76"/>
      <c r="E53" s="76"/>
      <c r="F53" s="76"/>
      <c r="G53" s="76"/>
      <c r="H53" s="77"/>
      <c r="I53" s="76" t="s">
        <v>66</v>
      </c>
      <c r="J53" s="67"/>
    </row>
    <row r="54" customFormat="false" ht="12.75" hidden="false" customHeight="true" outlineLevel="0" collapsed="false">
      <c r="A54" s="58" t="s">
        <v>37</v>
      </c>
      <c r="B54" s="59" t="s">
        <v>94</v>
      </c>
      <c r="C54" s="59"/>
      <c r="D54" s="59"/>
      <c r="E54" s="78" t="n">
        <v>2</v>
      </c>
      <c r="F54" s="79" t="n">
        <v>4</v>
      </c>
      <c r="G54" s="78" t="n">
        <v>22</v>
      </c>
      <c r="H54" s="80" t="s">
        <v>95</v>
      </c>
      <c r="I54" s="61" t="n">
        <f aca="false">(E54*F54*G54)-(I26*0.06)</f>
        <v>55.166</v>
      </c>
      <c r="J54" s="67"/>
      <c r="L54" s="81"/>
    </row>
    <row r="55" customFormat="false" ht="12.75" hidden="false" customHeight="true" outlineLevel="0" collapsed="false">
      <c r="A55" s="58" t="s">
        <v>40</v>
      </c>
      <c r="B55" s="59" t="s">
        <v>96</v>
      </c>
      <c r="C55" s="59"/>
      <c r="D55" s="59"/>
      <c r="E55" s="78" t="n">
        <v>1</v>
      </c>
      <c r="F55" s="79" t="n">
        <v>23.98</v>
      </c>
      <c r="G55" s="78" t="n">
        <v>26</v>
      </c>
      <c r="H55" s="80" t="s">
        <v>95</v>
      </c>
      <c r="I55" s="61" t="n">
        <f aca="false">(E55*F55*(1-0.2)*G55)</f>
        <v>498.784</v>
      </c>
      <c r="J55" s="67"/>
      <c r="L55" s="81"/>
    </row>
    <row r="56" customFormat="false" ht="12.75" hidden="false" customHeight="false" outlineLevel="0" collapsed="false">
      <c r="A56" s="58" t="s">
        <v>43</v>
      </c>
      <c r="B56" s="60" t="s">
        <v>97</v>
      </c>
      <c r="C56" s="60"/>
      <c r="D56" s="60"/>
      <c r="E56" s="60"/>
      <c r="F56" s="60"/>
      <c r="G56" s="60"/>
      <c r="H56" s="80" t="s">
        <v>95</v>
      </c>
      <c r="I56" s="61" t="n">
        <v>135</v>
      </c>
      <c r="J56" s="67"/>
      <c r="L56" s="81"/>
    </row>
    <row r="57" customFormat="false" ht="12.75" hidden="false" customHeight="false" outlineLevel="0" collapsed="false">
      <c r="A57" s="58" t="s">
        <v>45</v>
      </c>
      <c r="B57" s="62" t="s">
        <v>98</v>
      </c>
      <c r="C57" s="62"/>
      <c r="D57" s="62"/>
      <c r="E57" s="62"/>
      <c r="F57" s="62"/>
      <c r="G57" s="62"/>
      <c r="H57" s="82"/>
      <c r="I57" s="61" t="n">
        <f aca="false">H57/12</f>
        <v>0</v>
      </c>
      <c r="J57" s="67"/>
    </row>
    <row r="58" customFormat="false" ht="12.75" hidden="false" customHeight="false" outlineLevel="0" collapsed="false">
      <c r="A58" s="58" t="s">
        <v>47</v>
      </c>
      <c r="B58" s="62" t="s">
        <v>99</v>
      </c>
      <c r="C58" s="62"/>
      <c r="D58" s="62"/>
      <c r="E58" s="62"/>
      <c r="F58" s="62"/>
      <c r="G58" s="62"/>
      <c r="H58" s="80" t="s">
        <v>95</v>
      </c>
      <c r="I58" s="61"/>
      <c r="J58" s="67"/>
    </row>
    <row r="59" customFormat="false" ht="12.75" hidden="false" customHeight="false" outlineLevel="0" collapsed="false">
      <c r="A59" s="58" t="s">
        <v>71</v>
      </c>
      <c r="B59" s="60" t="s">
        <v>100</v>
      </c>
      <c r="C59" s="60"/>
      <c r="D59" s="60"/>
      <c r="E59" s="60"/>
      <c r="F59" s="60"/>
      <c r="G59" s="60"/>
      <c r="H59" s="80" t="s">
        <v>95</v>
      </c>
      <c r="I59" s="61" t="n">
        <v>0</v>
      </c>
      <c r="J59" s="67"/>
    </row>
    <row r="60" customFormat="false" ht="12.75" hidden="false" customHeight="false" outlineLevel="0" collapsed="false">
      <c r="A60" s="58" t="s">
        <v>101</v>
      </c>
      <c r="B60" s="58"/>
      <c r="C60" s="58"/>
      <c r="D60" s="58"/>
      <c r="E60" s="58"/>
      <c r="F60" s="58"/>
      <c r="G60" s="58"/>
      <c r="H60" s="58"/>
      <c r="I60" s="64" t="n">
        <f aca="false">TRUNC(SUM(I54:I59),2)</f>
        <v>688.95</v>
      </c>
      <c r="J60" s="67"/>
    </row>
    <row r="61" customFormat="false" ht="39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67"/>
    </row>
    <row r="62" customFormat="false" ht="12.75" hidden="false" customHeight="false" outlineLevel="0" collapsed="false">
      <c r="A62" s="84" t="s">
        <v>102</v>
      </c>
      <c r="B62" s="84"/>
      <c r="C62" s="84"/>
      <c r="D62" s="84"/>
      <c r="E62" s="84"/>
      <c r="F62" s="84"/>
      <c r="G62" s="84"/>
      <c r="H62" s="84"/>
      <c r="I62" s="84"/>
      <c r="J62" s="67"/>
    </row>
    <row r="63" customFormat="false" ht="12.75" hidden="false" customHeight="false" outlineLevel="0" collapsed="false">
      <c r="A63" s="58" t="s">
        <v>103</v>
      </c>
      <c r="B63" s="58"/>
      <c r="C63" s="58"/>
      <c r="D63" s="58"/>
      <c r="E63" s="58"/>
      <c r="F63" s="58"/>
      <c r="G63" s="58"/>
      <c r="H63" s="58"/>
      <c r="I63" s="58" t="s">
        <v>66</v>
      </c>
      <c r="J63" s="67"/>
    </row>
    <row r="64" customFormat="false" ht="12.75" hidden="false" customHeight="false" outlineLevel="0" collapsed="false">
      <c r="A64" s="58" t="s">
        <v>104</v>
      </c>
      <c r="B64" s="80" t="s">
        <v>105</v>
      </c>
      <c r="C64" s="80"/>
      <c r="D64" s="80"/>
      <c r="E64" s="80"/>
      <c r="F64" s="80"/>
      <c r="G64" s="80"/>
      <c r="H64" s="80"/>
      <c r="I64" s="61" t="n">
        <f aca="false">I40</f>
        <v>391.5860725</v>
      </c>
      <c r="J64" s="67"/>
    </row>
    <row r="65" customFormat="false" ht="12.75" hidden="false" customHeight="false" outlineLevel="0" collapsed="false">
      <c r="A65" s="58" t="s">
        <v>106</v>
      </c>
      <c r="B65" s="80" t="s">
        <v>107</v>
      </c>
      <c r="C65" s="80"/>
      <c r="D65" s="80"/>
      <c r="E65" s="80"/>
      <c r="F65" s="80"/>
      <c r="G65" s="80"/>
      <c r="H65" s="80"/>
      <c r="I65" s="61" t="n">
        <f aca="false">I51</f>
        <v>885.21887468</v>
      </c>
      <c r="J65" s="67"/>
    </row>
    <row r="66" customFormat="false" ht="12.75" hidden="false" customHeight="false" outlineLevel="0" collapsed="false">
      <c r="A66" s="58" t="s">
        <v>108</v>
      </c>
      <c r="B66" s="80" t="s">
        <v>109</v>
      </c>
      <c r="C66" s="80"/>
      <c r="D66" s="80"/>
      <c r="E66" s="80"/>
      <c r="F66" s="80"/>
      <c r="G66" s="80"/>
      <c r="H66" s="80"/>
      <c r="I66" s="61" t="n">
        <f aca="false">I60</f>
        <v>688.95</v>
      </c>
      <c r="J66" s="67"/>
    </row>
    <row r="67" customFormat="false" ht="12.75" hidden="false" customHeight="false" outlineLevel="0" collapsed="false">
      <c r="A67" s="58" t="s">
        <v>110</v>
      </c>
      <c r="B67" s="58"/>
      <c r="C67" s="58"/>
      <c r="D67" s="58"/>
      <c r="E67" s="58"/>
      <c r="F67" s="58"/>
      <c r="G67" s="58"/>
      <c r="H67" s="58"/>
      <c r="I67" s="64" t="n">
        <f aca="false">TRUNC(SUM(I64:I66),2)</f>
        <v>1965.75</v>
      </c>
      <c r="J67" s="67"/>
    </row>
    <row r="68" customFormat="false" ht="12.75" hidden="false" customHeight="false" outlineLevel="0" collapsed="false">
      <c r="A68" s="85"/>
      <c r="B68" s="85"/>
      <c r="C68" s="85"/>
      <c r="D68" s="85"/>
      <c r="E68" s="85"/>
      <c r="F68" s="85"/>
      <c r="G68" s="85"/>
      <c r="H68" s="85"/>
      <c r="I68" s="85"/>
      <c r="J68" s="67"/>
    </row>
    <row r="69" customFormat="false" ht="12.75" hidden="false" customHeight="false" outlineLevel="0" collapsed="false">
      <c r="A69" s="50" t="s">
        <v>111</v>
      </c>
      <c r="B69" s="50"/>
      <c r="C69" s="50"/>
      <c r="D69" s="50"/>
      <c r="E69" s="50"/>
      <c r="F69" s="50"/>
      <c r="G69" s="50"/>
      <c r="H69" s="50"/>
      <c r="I69" s="50"/>
      <c r="J69" s="67"/>
    </row>
    <row r="70" customFormat="false" ht="12.75" hidden="false" customHeight="false" outlineLevel="0" collapsed="false">
      <c r="A70" s="49" t="n">
        <v>3</v>
      </c>
      <c r="B70" s="49" t="s">
        <v>112</v>
      </c>
      <c r="C70" s="49"/>
      <c r="D70" s="49"/>
      <c r="E70" s="49"/>
      <c r="F70" s="49"/>
      <c r="G70" s="49"/>
      <c r="H70" s="76" t="s">
        <v>65</v>
      </c>
      <c r="I70" s="49" t="s">
        <v>66</v>
      </c>
      <c r="J70" s="67"/>
    </row>
    <row r="71" customFormat="false" ht="12.75" hidden="false" customHeight="false" outlineLevel="0" collapsed="false">
      <c r="A71" s="58" t="s">
        <v>37</v>
      </c>
      <c r="B71" s="86" t="s">
        <v>113</v>
      </c>
      <c r="C71" s="86"/>
      <c r="D71" s="86"/>
      <c r="E71" s="86"/>
      <c r="F71" s="86"/>
      <c r="G71" s="86"/>
      <c r="H71" s="87" t="n">
        <f aca="false">5%/12</f>
        <v>0.00416666666666667</v>
      </c>
      <c r="I71" s="88" t="n">
        <f aca="false">H71*I33</f>
        <v>8.39125</v>
      </c>
      <c r="J71" s="67"/>
    </row>
    <row r="72" customFormat="false" ht="12.75" hidden="false" customHeight="false" outlineLevel="0" collapsed="false">
      <c r="A72" s="58" t="s">
        <v>40</v>
      </c>
      <c r="B72" s="86" t="s">
        <v>114</v>
      </c>
      <c r="C72" s="86"/>
      <c r="D72" s="86"/>
      <c r="E72" s="86"/>
      <c r="F72" s="86"/>
      <c r="G72" s="86"/>
      <c r="H72" s="69" t="n">
        <f aca="false">H71*H50</f>
        <v>0.000333333333333333</v>
      </c>
      <c r="I72" s="88" t="n">
        <f aca="false">H72*I33</f>
        <v>0.6713</v>
      </c>
      <c r="J72" s="67"/>
    </row>
    <row r="73" customFormat="false" ht="12.75" hidden="false" customHeight="false" outlineLevel="0" collapsed="false">
      <c r="A73" s="58" t="s">
        <v>43</v>
      </c>
      <c r="B73" s="86" t="s">
        <v>115</v>
      </c>
      <c r="C73" s="86"/>
      <c r="D73" s="86"/>
      <c r="E73" s="86"/>
      <c r="F73" s="86"/>
      <c r="G73" s="86"/>
      <c r="H73" s="69" t="n">
        <v>0.02</v>
      </c>
      <c r="I73" s="88" t="n">
        <f aca="false">H73*I33</f>
        <v>40.278</v>
      </c>
      <c r="J73" s="67"/>
    </row>
    <row r="74" customFormat="false" ht="12.75" hidden="false" customHeight="false" outlineLevel="0" collapsed="false">
      <c r="A74" s="58" t="s">
        <v>45</v>
      </c>
      <c r="B74" s="86" t="s">
        <v>116</v>
      </c>
      <c r="C74" s="86"/>
      <c r="D74" s="86"/>
      <c r="E74" s="86"/>
      <c r="F74" s="86"/>
      <c r="G74" s="86"/>
      <c r="H74" s="89" t="n">
        <f aca="false">7/30/12*100%</f>
        <v>0.0194444444444444</v>
      </c>
      <c r="I74" s="88" t="n">
        <f aca="false">H74*I33</f>
        <v>39.1591666666667</v>
      </c>
      <c r="J74" s="67"/>
    </row>
    <row r="75" customFormat="false" ht="12.75" hidden="false" customHeight="false" outlineLevel="0" collapsed="false">
      <c r="A75" s="58" t="s">
        <v>47</v>
      </c>
      <c r="B75" s="86" t="s">
        <v>117</v>
      </c>
      <c r="C75" s="86"/>
      <c r="D75" s="86"/>
      <c r="E75" s="86"/>
      <c r="F75" s="86"/>
      <c r="G75" s="86"/>
      <c r="H75" s="69" t="n">
        <f aca="false">H74*H51</f>
        <v>0.00715555555555556</v>
      </c>
      <c r="I75" s="88" t="n">
        <f aca="false">H75*I33</f>
        <v>14.4105733333333</v>
      </c>
      <c r="J75" s="67"/>
    </row>
    <row r="76" customFormat="false" ht="12.75" hidden="false" customHeight="false" outlineLevel="0" collapsed="false">
      <c r="A76" s="58" t="s">
        <v>71</v>
      </c>
      <c r="B76" s="86" t="s">
        <v>118</v>
      </c>
      <c r="C76" s="86"/>
      <c r="D76" s="86"/>
      <c r="E76" s="86"/>
      <c r="F76" s="86"/>
      <c r="G76" s="86"/>
      <c r="H76" s="69" t="n">
        <v>0.02</v>
      </c>
      <c r="I76" s="88" t="n">
        <f aca="false">H76*I33</f>
        <v>40.278</v>
      </c>
      <c r="J76" s="67"/>
    </row>
    <row r="77" customFormat="false" ht="12.75" hidden="false" customHeight="false" outlineLevel="0" collapsed="false">
      <c r="A77" s="58" t="s">
        <v>119</v>
      </c>
      <c r="B77" s="58"/>
      <c r="C77" s="58"/>
      <c r="D77" s="58"/>
      <c r="E77" s="58"/>
      <c r="F77" s="58"/>
      <c r="G77" s="58"/>
      <c r="H77" s="90" t="n">
        <f aca="false">TRUNC(SUM(H71:H76),4)</f>
        <v>0.0711</v>
      </c>
      <c r="I77" s="64" t="n">
        <f aca="false">TRUNC(SUM(I71:I76),2)</f>
        <v>143.18</v>
      </c>
      <c r="J77" s="67"/>
    </row>
    <row r="78" customFormat="false" ht="12.75" hidden="false" customHeight="false" outlineLevel="0" collapsed="false">
      <c r="A78" s="91"/>
      <c r="B78" s="91"/>
      <c r="C78" s="91"/>
      <c r="D78" s="91"/>
      <c r="E78" s="91"/>
      <c r="F78" s="91"/>
      <c r="G78" s="91"/>
      <c r="H78" s="91"/>
      <c r="I78" s="91"/>
      <c r="J78" s="67"/>
    </row>
    <row r="79" customFormat="false" ht="12.75" hidden="false" customHeight="false" outlineLevel="0" collapsed="false">
      <c r="A79" s="50" t="s">
        <v>120</v>
      </c>
      <c r="B79" s="50"/>
      <c r="C79" s="50"/>
      <c r="D79" s="50"/>
      <c r="E79" s="50"/>
      <c r="F79" s="50"/>
      <c r="G79" s="50"/>
      <c r="H79" s="50"/>
      <c r="I79" s="50"/>
      <c r="J79" s="67"/>
    </row>
    <row r="80" customFormat="false" ht="12.75" hidden="false" customHeight="false" outlineLevel="0" collapsed="false">
      <c r="A80" s="58" t="s">
        <v>121</v>
      </c>
      <c r="B80" s="58"/>
      <c r="C80" s="58"/>
      <c r="D80" s="58"/>
      <c r="E80" s="58"/>
      <c r="F80" s="58"/>
      <c r="G80" s="58"/>
      <c r="H80" s="58" t="s">
        <v>65</v>
      </c>
      <c r="I80" s="58" t="s">
        <v>66</v>
      </c>
      <c r="J80" s="67"/>
    </row>
    <row r="81" customFormat="false" ht="12.75" hidden="false" customHeight="false" outlineLevel="0" collapsed="false">
      <c r="A81" s="58" t="s">
        <v>37</v>
      </c>
      <c r="B81" s="62" t="s">
        <v>122</v>
      </c>
      <c r="C81" s="62"/>
      <c r="D81" s="62"/>
      <c r="E81" s="62"/>
      <c r="F81" s="62"/>
      <c r="G81" s="62"/>
      <c r="H81" s="69" t="n">
        <f aca="false">(1/12) + (1/12*0.3333)</f>
        <v>0.111108333333333</v>
      </c>
      <c r="I81" s="61" t="n">
        <f aca="false">$I$33*H81</f>
        <v>223.7610725</v>
      </c>
      <c r="J81" s="67"/>
    </row>
    <row r="82" customFormat="false" ht="12.75" hidden="false" customHeight="false" outlineLevel="0" collapsed="false">
      <c r="A82" s="58" t="s">
        <v>40</v>
      </c>
      <c r="B82" s="62" t="s">
        <v>123</v>
      </c>
      <c r="C82" s="62"/>
      <c r="D82" s="62"/>
      <c r="E82" s="62"/>
      <c r="F82" s="62"/>
      <c r="G82" s="62"/>
      <c r="H82" s="69" t="n">
        <v>0.002778</v>
      </c>
      <c r="I82" s="61" t="n">
        <f aca="false">$I$33*H82</f>
        <v>5.5946142</v>
      </c>
      <c r="J82" s="67"/>
    </row>
    <row r="83" customFormat="false" ht="12.75" hidden="false" customHeight="false" outlineLevel="0" collapsed="false">
      <c r="A83" s="58" t="s">
        <v>43</v>
      </c>
      <c r="B83" s="62" t="s">
        <v>124</v>
      </c>
      <c r="C83" s="62"/>
      <c r="D83" s="62"/>
      <c r="E83" s="62"/>
      <c r="F83" s="62"/>
      <c r="G83" s="62"/>
      <c r="H83" s="69" t="n">
        <v>0.000208</v>
      </c>
      <c r="I83" s="61" t="n">
        <f aca="false">$I$33*H83</f>
        <v>0.4188912</v>
      </c>
      <c r="J83" s="67"/>
    </row>
    <row r="84" customFormat="false" ht="12.75" hidden="false" customHeight="false" outlineLevel="0" collapsed="false">
      <c r="A84" s="58" t="s">
        <v>45</v>
      </c>
      <c r="B84" s="62" t="s">
        <v>125</v>
      </c>
      <c r="C84" s="62"/>
      <c r="D84" s="62"/>
      <c r="E84" s="62"/>
      <c r="F84" s="62"/>
      <c r="G84" s="62"/>
      <c r="H84" s="69" t="n">
        <v>0.005</v>
      </c>
      <c r="I84" s="61" t="n">
        <f aca="false">$I$33*H84</f>
        <v>10.0695</v>
      </c>
      <c r="J84" s="67"/>
    </row>
    <row r="85" customFormat="false" ht="12.75" hidden="false" customHeight="false" outlineLevel="0" collapsed="false">
      <c r="A85" s="58" t="s">
        <v>47</v>
      </c>
      <c r="B85" s="62" t="s">
        <v>126</v>
      </c>
      <c r="C85" s="62"/>
      <c r="D85" s="62"/>
      <c r="E85" s="62"/>
      <c r="F85" s="62"/>
      <c r="G85" s="62"/>
      <c r="H85" s="69" t="n">
        <v>0.00074</v>
      </c>
      <c r="I85" s="61" t="n">
        <f aca="false">$I$33*H85</f>
        <v>1.490286</v>
      </c>
      <c r="J85" s="67"/>
    </row>
    <row r="86" customFormat="false" ht="12.75" hidden="false" customHeight="false" outlineLevel="0" collapsed="false">
      <c r="A86" s="58" t="s">
        <v>71</v>
      </c>
      <c r="B86" s="62" t="s">
        <v>127</v>
      </c>
      <c r="C86" s="62"/>
      <c r="D86" s="62"/>
      <c r="E86" s="62"/>
      <c r="F86" s="62"/>
      <c r="G86" s="62"/>
      <c r="H86" s="69" t="n">
        <v>0.002778</v>
      </c>
      <c r="I86" s="61" t="n">
        <f aca="false">$I$33*H86</f>
        <v>5.5946142</v>
      </c>
      <c r="J86" s="67"/>
    </row>
    <row r="87" customFormat="false" ht="12.75" hidden="false" customHeight="false" outlineLevel="0" collapsed="false">
      <c r="A87" s="58"/>
      <c r="B87" s="58" t="s">
        <v>128</v>
      </c>
      <c r="C87" s="58"/>
      <c r="D87" s="58"/>
      <c r="E87" s="58"/>
      <c r="F87" s="58"/>
      <c r="G87" s="58"/>
      <c r="H87" s="71" t="n">
        <f aca="false">H81+H82+H83+H84+H85+H86</f>
        <v>0.122612333333333</v>
      </c>
      <c r="I87" s="64" t="n">
        <f aca="false">I81+I82+I83+I84+I85+I86</f>
        <v>246.9289781</v>
      </c>
      <c r="J87" s="67"/>
    </row>
    <row r="88" customFormat="false" ht="12.75" hidden="false" customHeight="false" outlineLevel="0" collapsed="false">
      <c r="A88" s="92"/>
      <c r="B88" s="92"/>
      <c r="C88" s="92"/>
      <c r="D88" s="92"/>
      <c r="E88" s="92"/>
      <c r="F88" s="92"/>
      <c r="G88" s="92"/>
      <c r="H88" s="92"/>
      <c r="I88" s="92"/>
      <c r="J88" s="67"/>
    </row>
    <row r="89" customFormat="false" ht="12.75" hidden="false" customHeight="false" outlineLevel="0" collapsed="false">
      <c r="A89" s="49" t="s">
        <v>129</v>
      </c>
      <c r="B89" s="49"/>
      <c r="C89" s="49"/>
      <c r="D89" s="49"/>
      <c r="E89" s="49"/>
      <c r="F89" s="49"/>
      <c r="G89" s="49"/>
      <c r="H89" s="49" t="s">
        <v>65</v>
      </c>
      <c r="I89" s="49" t="s">
        <v>66</v>
      </c>
      <c r="J89" s="67"/>
    </row>
    <row r="90" customFormat="false" ht="12.75" hidden="false" customHeight="false" outlineLevel="0" collapsed="false">
      <c r="A90" s="49" t="s">
        <v>37</v>
      </c>
      <c r="B90" s="48" t="s">
        <v>130</v>
      </c>
      <c r="C90" s="48"/>
      <c r="D90" s="48"/>
      <c r="E90" s="48"/>
      <c r="F90" s="48"/>
      <c r="G90" s="48"/>
      <c r="H90" s="93" t="n">
        <v>0</v>
      </c>
      <c r="I90" s="57" t="n">
        <f aca="false">$I$33*H90</f>
        <v>0</v>
      </c>
      <c r="J90" s="67"/>
    </row>
    <row r="91" customFormat="false" ht="12.75" hidden="false" customHeight="false" outlineLevel="0" collapsed="false">
      <c r="A91" s="49" t="s">
        <v>131</v>
      </c>
      <c r="B91" s="49"/>
      <c r="C91" s="49"/>
      <c r="D91" s="49"/>
      <c r="E91" s="49"/>
      <c r="F91" s="49"/>
      <c r="G91" s="49"/>
      <c r="H91" s="94" t="n">
        <f aca="false">H90</f>
        <v>0</v>
      </c>
      <c r="I91" s="95" t="n">
        <f aca="false">I90</f>
        <v>0</v>
      </c>
      <c r="J91" s="67"/>
    </row>
    <row r="92" customFormat="false" ht="12.75" hidden="false" customHeight="false" outlineLevel="0" collapsed="false">
      <c r="A92" s="96"/>
      <c r="B92" s="96"/>
      <c r="C92" s="96"/>
      <c r="D92" s="96"/>
      <c r="E92" s="96"/>
      <c r="F92" s="96"/>
      <c r="G92" s="96"/>
      <c r="H92" s="96"/>
      <c r="I92" s="96"/>
      <c r="J92" s="67"/>
    </row>
    <row r="93" customFormat="false" ht="12.75" hidden="false" customHeight="false" outlineLevel="0" collapsed="false">
      <c r="A93" s="84" t="s">
        <v>132</v>
      </c>
      <c r="B93" s="84"/>
      <c r="C93" s="84"/>
      <c r="D93" s="84"/>
      <c r="E93" s="84"/>
      <c r="F93" s="84"/>
      <c r="G93" s="84"/>
      <c r="H93" s="84"/>
      <c r="I93" s="84"/>
      <c r="J93" s="67"/>
    </row>
    <row r="94" customFormat="false" ht="12.75" hidden="false" customHeight="false" outlineLevel="0" collapsed="false">
      <c r="A94" s="58" t="s">
        <v>133</v>
      </c>
      <c r="B94" s="58"/>
      <c r="C94" s="58"/>
      <c r="D94" s="58"/>
      <c r="E94" s="58"/>
      <c r="F94" s="58"/>
      <c r="G94" s="58"/>
      <c r="H94" s="58"/>
      <c r="I94" s="58" t="s">
        <v>66</v>
      </c>
      <c r="J94" s="67"/>
    </row>
    <row r="95" customFormat="false" ht="12.75" hidden="false" customHeight="false" outlineLevel="0" collapsed="false">
      <c r="A95" s="58" t="s">
        <v>134</v>
      </c>
      <c r="B95" s="80" t="s">
        <v>135</v>
      </c>
      <c r="C95" s="80"/>
      <c r="D95" s="80"/>
      <c r="E95" s="80"/>
      <c r="F95" s="80"/>
      <c r="G95" s="80"/>
      <c r="H95" s="80"/>
      <c r="I95" s="61" t="n">
        <f aca="false">I87</f>
        <v>246.9289781</v>
      </c>
      <c r="J95" s="67"/>
    </row>
    <row r="96" customFormat="false" ht="12.75" hidden="false" customHeight="false" outlineLevel="0" collapsed="false">
      <c r="A96" s="58" t="s">
        <v>136</v>
      </c>
      <c r="B96" s="80" t="s">
        <v>137</v>
      </c>
      <c r="C96" s="80"/>
      <c r="D96" s="80"/>
      <c r="E96" s="80"/>
      <c r="F96" s="80"/>
      <c r="G96" s="80"/>
      <c r="H96" s="80"/>
      <c r="I96" s="61" t="n">
        <f aca="false">I91</f>
        <v>0</v>
      </c>
      <c r="J96" s="67"/>
    </row>
    <row r="97" customFormat="false" ht="12.75" hidden="false" customHeight="false" outlineLevel="0" collapsed="false">
      <c r="A97" s="58" t="s">
        <v>138</v>
      </c>
      <c r="B97" s="58"/>
      <c r="C97" s="58"/>
      <c r="D97" s="58"/>
      <c r="E97" s="58"/>
      <c r="F97" s="58"/>
      <c r="G97" s="58"/>
      <c r="H97" s="58"/>
      <c r="I97" s="64" t="n">
        <f aca="false">TRUNC(SUM(I95:I96),2)</f>
        <v>246.92</v>
      </c>
      <c r="J97" s="67"/>
    </row>
    <row r="98" customFormat="false" ht="12.75" hidden="false" customHeight="false" outlineLevel="0" collapsed="false">
      <c r="A98" s="85"/>
      <c r="B98" s="85"/>
      <c r="C98" s="85"/>
      <c r="D98" s="85"/>
      <c r="E98" s="85"/>
      <c r="F98" s="85"/>
      <c r="G98" s="85"/>
      <c r="H98" s="85"/>
      <c r="I98" s="85"/>
      <c r="J98" s="67"/>
    </row>
    <row r="99" customFormat="false" ht="12.75" hidden="false" customHeight="false" outlineLevel="0" collapsed="false">
      <c r="A99" s="50" t="s">
        <v>139</v>
      </c>
      <c r="B99" s="50"/>
      <c r="C99" s="50"/>
      <c r="D99" s="50"/>
      <c r="E99" s="50"/>
      <c r="F99" s="50"/>
      <c r="G99" s="50"/>
      <c r="H99" s="50"/>
      <c r="I99" s="50"/>
      <c r="J99" s="67"/>
    </row>
    <row r="100" customFormat="false" ht="12.75" hidden="false" customHeight="false" outlineLevel="0" collapsed="false">
      <c r="A100" s="49" t="n">
        <v>5</v>
      </c>
      <c r="B100" s="49" t="s">
        <v>140</v>
      </c>
      <c r="C100" s="49"/>
      <c r="D100" s="49"/>
      <c r="E100" s="49"/>
      <c r="F100" s="49"/>
      <c r="G100" s="49"/>
      <c r="H100" s="49"/>
      <c r="I100" s="49" t="s">
        <v>66</v>
      </c>
      <c r="J100" s="67"/>
    </row>
    <row r="101" customFormat="false" ht="12.75" hidden="false" customHeight="false" outlineLevel="0" collapsed="false">
      <c r="A101" s="49" t="s">
        <v>37</v>
      </c>
      <c r="B101" s="97" t="s">
        <v>141</v>
      </c>
      <c r="C101" s="97"/>
      <c r="D101" s="97"/>
      <c r="E101" s="97"/>
      <c r="F101" s="97"/>
      <c r="G101" s="97"/>
      <c r="H101" s="47" t="s">
        <v>95</v>
      </c>
      <c r="I101" s="57" t="n">
        <f aca="false">'Insumos-Fardamentos'!D9</f>
        <v>50.825</v>
      </c>
      <c r="J101" s="67"/>
    </row>
    <row r="102" customFormat="false" ht="12.75" hidden="false" customHeight="false" outlineLevel="0" collapsed="false">
      <c r="A102" s="49" t="s">
        <v>40</v>
      </c>
      <c r="B102" s="97" t="s">
        <v>142</v>
      </c>
      <c r="C102" s="97"/>
      <c r="D102" s="97"/>
      <c r="E102" s="97"/>
      <c r="F102" s="97"/>
      <c r="G102" s="97"/>
      <c r="H102" s="47" t="s">
        <v>95</v>
      </c>
      <c r="I102" s="57"/>
      <c r="J102" s="67"/>
    </row>
    <row r="103" customFormat="false" ht="12.75" hidden="false" customHeight="false" outlineLevel="0" collapsed="false">
      <c r="A103" s="98" t="s">
        <v>43</v>
      </c>
      <c r="B103" s="97" t="s">
        <v>143</v>
      </c>
      <c r="C103" s="97"/>
      <c r="D103" s="97"/>
      <c r="E103" s="97"/>
      <c r="F103" s="97"/>
      <c r="G103" s="97"/>
      <c r="H103" s="47" t="s">
        <v>95</v>
      </c>
      <c r="I103" s="57" t="n">
        <v>0</v>
      </c>
      <c r="J103" s="67"/>
    </row>
    <row r="104" customFormat="false" ht="12.75" hidden="false" customHeight="false" outlineLevel="0" collapsed="false">
      <c r="A104" s="98" t="s">
        <v>45</v>
      </c>
      <c r="B104" s="97" t="s">
        <v>144</v>
      </c>
      <c r="C104" s="97"/>
      <c r="D104" s="97"/>
      <c r="E104" s="97"/>
      <c r="F104" s="97"/>
      <c r="G104" s="97"/>
      <c r="H104" s="47" t="s">
        <v>95</v>
      </c>
      <c r="I104" s="57" t="n">
        <v>0</v>
      </c>
      <c r="J104" s="67"/>
    </row>
    <row r="105" customFormat="false" ht="12.75" hidden="false" customHeight="false" outlineLevel="0" collapsed="false">
      <c r="A105" s="98" t="s">
        <v>47</v>
      </c>
      <c r="B105" s="97" t="s">
        <v>145</v>
      </c>
      <c r="C105" s="97"/>
      <c r="D105" s="97"/>
      <c r="E105" s="97"/>
      <c r="F105" s="97"/>
      <c r="G105" s="97"/>
      <c r="H105" s="47" t="s">
        <v>95</v>
      </c>
      <c r="I105" s="57" t="n">
        <f aca="false">'Insumos-Fardamentos'!D14</f>
        <v>47.26</v>
      </c>
      <c r="J105" s="67"/>
    </row>
    <row r="106" customFormat="false" ht="12.75" hidden="false" customHeight="false" outlineLevel="0" collapsed="false">
      <c r="A106" s="49" t="s">
        <v>146</v>
      </c>
      <c r="B106" s="49"/>
      <c r="C106" s="49"/>
      <c r="D106" s="49"/>
      <c r="E106" s="49"/>
      <c r="F106" s="49"/>
      <c r="G106" s="49"/>
      <c r="H106" s="94" t="s">
        <v>95</v>
      </c>
      <c r="I106" s="95" t="n">
        <f aca="false">TRUNC(SUM(I101:I105),2)</f>
        <v>98.08</v>
      </c>
      <c r="J106" s="67"/>
    </row>
    <row r="107" customFormat="false" ht="12.75" hidden="false" customHeight="false" outlineLevel="0" collapsed="false">
      <c r="A107" s="85"/>
      <c r="B107" s="85"/>
      <c r="C107" s="85"/>
      <c r="D107" s="85"/>
      <c r="E107" s="85"/>
      <c r="F107" s="85"/>
      <c r="G107" s="85"/>
      <c r="H107" s="85"/>
      <c r="I107" s="85"/>
      <c r="J107" s="67"/>
    </row>
    <row r="108" customFormat="false" ht="12.75" hidden="false" customHeight="false" outlineLevel="0" collapsed="false">
      <c r="A108" s="50" t="s">
        <v>147</v>
      </c>
      <c r="B108" s="50"/>
      <c r="C108" s="50"/>
      <c r="D108" s="50"/>
      <c r="E108" s="50"/>
      <c r="F108" s="50"/>
      <c r="G108" s="50"/>
      <c r="H108" s="50"/>
      <c r="I108" s="50"/>
      <c r="J108" s="67"/>
    </row>
    <row r="109" customFormat="false" ht="12.75" hidden="false" customHeight="false" outlineLevel="0" collapsed="false">
      <c r="A109" s="49" t="n">
        <v>6</v>
      </c>
      <c r="B109" s="49" t="s">
        <v>148</v>
      </c>
      <c r="C109" s="49"/>
      <c r="D109" s="49"/>
      <c r="E109" s="49"/>
      <c r="F109" s="49"/>
      <c r="G109" s="49"/>
      <c r="H109" s="49" t="s">
        <v>65</v>
      </c>
      <c r="I109" s="49" t="s">
        <v>66</v>
      </c>
      <c r="J109" s="67"/>
    </row>
    <row r="110" customFormat="false" ht="12.75" hidden="false" customHeight="false" outlineLevel="0" collapsed="false">
      <c r="A110" s="49" t="s">
        <v>37</v>
      </c>
      <c r="B110" s="48" t="s">
        <v>149</v>
      </c>
      <c r="C110" s="48"/>
      <c r="D110" s="48"/>
      <c r="E110" s="48"/>
      <c r="F110" s="48"/>
      <c r="G110" s="48"/>
      <c r="H110" s="99" t="n">
        <v>0.05</v>
      </c>
      <c r="I110" s="57" t="n">
        <f aca="false">TRUNC(H110*I134,2)</f>
        <v>223.39</v>
      </c>
      <c r="J110" s="67"/>
    </row>
    <row r="111" customFormat="false" ht="12.75" hidden="false" customHeight="false" outlineLevel="0" collapsed="false">
      <c r="A111" s="49" t="s">
        <v>40</v>
      </c>
      <c r="B111" s="48" t="s">
        <v>150</v>
      </c>
      <c r="C111" s="48"/>
      <c r="D111" s="48"/>
      <c r="E111" s="48"/>
      <c r="F111" s="48"/>
      <c r="G111" s="48"/>
      <c r="H111" s="99" t="n">
        <v>0.05</v>
      </c>
      <c r="I111" s="57" t="n">
        <f aca="false">TRUNC(H111*(I110+I134),2)</f>
        <v>234.56</v>
      </c>
      <c r="J111" s="67"/>
    </row>
    <row r="112" customFormat="false" ht="12.75" hidden="false" customHeight="false" outlineLevel="0" collapsed="false">
      <c r="A112" s="49" t="s">
        <v>43</v>
      </c>
      <c r="B112" s="100" t="s">
        <v>151</v>
      </c>
      <c r="C112" s="100"/>
      <c r="D112" s="100"/>
      <c r="E112" s="100"/>
      <c r="F112" s="100"/>
      <c r="G112" s="100"/>
      <c r="H112" s="101"/>
      <c r="I112" s="57"/>
      <c r="J112" s="67"/>
    </row>
    <row r="113" customFormat="false" ht="12.75" hidden="false" customHeight="false" outlineLevel="0" collapsed="false">
      <c r="A113" s="49" t="s">
        <v>152</v>
      </c>
      <c r="B113" s="48" t="s">
        <v>153</v>
      </c>
      <c r="C113" s="48"/>
      <c r="D113" s="48"/>
      <c r="E113" s="48"/>
      <c r="F113" s="48"/>
      <c r="G113" s="48"/>
      <c r="H113" s="102" t="n">
        <v>0.0065</v>
      </c>
      <c r="I113" s="57" t="n">
        <f aca="false">TRUNC(H113*I123,2)</f>
        <v>35.04</v>
      </c>
      <c r="J113" s="67"/>
    </row>
    <row r="114" customFormat="false" ht="12.75" hidden="false" customHeight="false" outlineLevel="0" collapsed="false">
      <c r="A114" s="49" t="s">
        <v>154</v>
      </c>
      <c r="B114" s="48" t="s">
        <v>155</v>
      </c>
      <c r="C114" s="48"/>
      <c r="D114" s="48"/>
      <c r="E114" s="48"/>
      <c r="F114" s="48"/>
      <c r="G114" s="48"/>
      <c r="H114" s="103" t="n">
        <v>0.03</v>
      </c>
      <c r="I114" s="57" t="n">
        <f aca="false">TRUNC(H114*I123,2)</f>
        <v>161.76</v>
      </c>
      <c r="J114" s="67"/>
    </row>
    <row r="115" customFormat="false" ht="12.75" hidden="false" customHeight="false" outlineLevel="0" collapsed="false">
      <c r="A115" s="49" t="s">
        <v>156</v>
      </c>
      <c r="B115" s="48" t="s">
        <v>157</v>
      </c>
      <c r="C115" s="48"/>
      <c r="D115" s="48"/>
      <c r="E115" s="48"/>
      <c r="F115" s="48"/>
      <c r="G115" s="48"/>
      <c r="H115" s="104" t="n">
        <v>0.05</v>
      </c>
      <c r="I115" s="57" t="n">
        <f aca="false">TRUNC(H115*I123,2)</f>
        <v>269.61</v>
      </c>
      <c r="J115" s="67"/>
    </row>
    <row r="116" customFormat="false" ht="12.75" hidden="false" customHeight="false" outlineLevel="0" collapsed="false">
      <c r="A116" s="49" t="s">
        <v>158</v>
      </c>
      <c r="B116" s="49"/>
      <c r="C116" s="49"/>
      <c r="D116" s="49"/>
      <c r="E116" s="49"/>
      <c r="F116" s="49"/>
      <c r="G116" s="49"/>
      <c r="H116" s="102" t="n">
        <f aca="false">SUM(H110:H115)</f>
        <v>0.1865</v>
      </c>
      <c r="I116" s="95" t="n">
        <f aca="false">TRUNC(SUM(I110:I115),2)</f>
        <v>924.36</v>
      </c>
      <c r="J116" s="67"/>
    </row>
    <row r="117" customFormat="false" ht="76.5" hidden="false" customHeight="true" outlineLevel="0" collapsed="false">
      <c r="A117" s="52"/>
      <c r="B117" s="105"/>
      <c r="C117" s="105"/>
      <c r="D117" s="105"/>
      <c r="E117" s="105"/>
      <c r="F117" s="105"/>
      <c r="G117" s="105"/>
      <c r="H117" s="105"/>
      <c r="I117" s="105"/>
    </row>
    <row r="118" customFormat="false" ht="12.75" hidden="false" customHeight="false" outlineLevel="0" collapsed="false">
      <c r="A118" s="106" t="s">
        <v>159</v>
      </c>
      <c r="B118" s="107" t="s">
        <v>160</v>
      </c>
      <c r="C118" s="107"/>
      <c r="D118" s="107"/>
      <c r="E118" s="107"/>
      <c r="F118" s="107"/>
      <c r="G118" s="107"/>
      <c r="H118" s="108" t="n">
        <f aca="false">TRUNC(H113+H114+H115,4)</f>
        <v>0.0865</v>
      </c>
      <c r="I118" s="109"/>
    </row>
    <row r="119" customFormat="false" ht="12.75" hidden="false" customHeight="false" outlineLevel="0" collapsed="false">
      <c r="A119" s="110"/>
      <c r="B119" s="111" t="n">
        <v>100</v>
      </c>
      <c r="C119" s="111"/>
      <c r="D119" s="111"/>
      <c r="E119" s="111"/>
      <c r="F119" s="111"/>
      <c r="G119" s="111"/>
      <c r="H119" s="112"/>
      <c r="I119" s="113"/>
    </row>
    <row r="120" customFormat="false" ht="12.75" hidden="false" customHeight="false" outlineLevel="0" collapsed="false">
      <c r="A120" s="114"/>
      <c r="B120" s="111"/>
      <c r="C120" s="111"/>
      <c r="D120" s="111"/>
      <c r="E120" s="111"/>
      <c r="F120" s="111"/>
      <c r="G120" s="111"/>
      <c r="H120" s="112"/>
      <c r="I120" s="113"/>
    </row>
    <row r="121" customFormat="false" ht="12.75" hidden="false" customHeight="false" outlineLevel="0" collapsed="false">
      <c r="A121" s="110" t="s">
        <v>161</v>
      </c>
      <c r="B121" s="111" t="s">
        <v>162</v>
      </c>
      <c r="C121" s="111"/>
      <c r="D121" s="111"/>
      <c r="E121" s="111"/>
      <c r="F121" s="111"/>
      <c r="G121" s="111"/>
      <c r="H121" s="112"/>
      <c r="I121" s="113" t="n">
        <f aca="false">TRUNC(I134+I110+I111,2)</f>
        <v>4925.78</v>
      </c>
    </row>
    <row r="122" customFormat="false" ht="12.75" hidden="false" customHeight="false" outlineLevel="0" collapsed="false">
      <c r="A122" s="110"/>
      <c r="B122" s="111"/>
      <c r="C122" s="111"/>
      <c r="D122" s="111"/>
      <c r="E122" s="111"/>
      <c r="F122" s="111"/>
      <c r="G122" s="111"/>
      <c r="H122" s="112"/>
      <c r="I122" s="113"/>
    </row>
    <row r="123" customFormat="false" ht="12.75" hidden="false" customHeight="false" outlineLevel="0" collapsed="false">
      <c r="A123" s="110" t="s">
        <v>163</v>
      </c>
      <c r="B123" s="111" t="s">
        <v>164</v>
      </c>
      <c r="C123" s="111"/>
      <c r="D123" s="111"/>
      <c r="E123" s="111"/>
      <c r="F123" s="111"/>
      <c r="G123" s="111"/>
      <c r="H123" s="112"/>
      <c r="I123" s="113" t="n">
        <f aca="false">I121/(1-H118)</f>
        <v>5392.20580186097</v>
      </c>
    </row>
    <row r="124" customFormat="false" ht="12.75" hidden="false" customHeight="false" outlineLevel="0" collapsed="false">
      <c r="A124" s="110"/>
      <c r="B124" s="111"/>
      <c r="C124" s="111"/>
      <c r="D124" s="111"/>
      <c r="E124" s="111"/>
      <c r="F124" s="111"/>
      <c r="G124" s="111"/>
      <c r="H124" s="112"/>
      <c r="I124" s="113"/>
    </row>
    <row r="125" customFormat="false" ht="12.75" hidden="false" customHeight="false" outlineLevel="0" collapsed="false">
      <c r="A125" s="115"/>
      <c r="B125" s="116" t="s">
        <v>165</v>
      </c>
      <c r="C125" s="116"/>
      <c r="D125" s="116"/>
      <c r="E125" s="116"/>
      <c r="F125" s="116"/>
      <c r="G125" s="116"/>
      <c r="H125" s="117"/>
      <c r="I125" s="118" t="n">
        <f aca="false">TRUNC(I123-I121,2)</f>
        <v>466.42</v>
      </c>
      <c r="K125" s="119"/>
    </row>
    <row r="126" customFormat="false" ht="12.75" hidden="false" customHeight="false" outlineLevel="0" collapsed="false">
      <c r="A126" s="52"/>
      <c r="B126" s="52"/>
      <c r="C126" s="52"/>
      <c r="D126" s="52"/>
      <c r="E126" s="52"/>
      <c r="F126" s="52"/>
      <c r="G126" s="52"/>
      <c r="H126" s="52"/>
      <c r="I126" s="52"/>
    </row>
    <row r="127" customFormat="false" ht="12.75" hidden="false" customHeight="false" outlineLevel="0" collapsed="false">
      <c r="A127" s="84" t="s">
        <v>166</v>
      </c>
      <c r="B127" s="84"/>
      <c r="C127" s="84"/>
      <c r="D127" s="84"/>
      <c r="E127" s="84"/>
      <c r="F127" s="84"/>
      <c r="G127" s="84"/>
      <c r="H127" s="84"/>
      <c r="I127" s="84"/>
      <c r="K127" s="120"/>
    </row>
    <row r="128" customFormat="false" ht="12.75" hidden="false" customHeight="false" outlineLevel="0" collapsed="false">
      <c r="A128" s="49" t="s">
        <v>167</v>
      </c>
      <c r="B128" s="49"/>
      <c r="C128" s="49"/>
      <c r="D128" s="49"/>
      <c r="E128" s="49"/>
      <c r="F128" s="49"/>
      <c r="G128" s="49"/>
      <c r="H128" s="49"/>
      <c r="I128" s="49" t="s">
        <v>66</v>
      </c>
    </row>
    <row r="129" customFormat="false" ht="12.75" hidden="false" customHeight="false" outlineLevel="0" collapsed="false">
      <c r="A129" s="47" t="s">
        <v>37</v>
      </c>
      <c r="B129" s="48" t="str">
        <f aca="false">A24</f>
        <v>MÓDULO 1 - COMPOSIÇÃO DA REMUNERAÇÃO</v>
      </c>
      <c r="C129" s="48"/>
      <c r="D129" s="48"/>
      <c r="E129" s="48"/>
      <c r="F129" s="48"/>
      <c r="G129" s="48"/>
      <c r="H129" s="48"/>
      <c r="I129" s="57" t="n">
        <f aca="false">I33</f>
        <v>2013.9</v>
      </c>
    </row>
    <row r="130" customFormat="false" ht="12.75" hidden="false" customHeight="false" outlineLevel="0" collapsed="false">
      <c r="A130" s="47" t="s">
        <v>40</v>
      </c>
      <c r="B130" s="48" t="str">
        <f aca="false">A35</f>
        <v>MÓDULO 2 – ENCARGOS E BENEFÍCIOS ANUAIS, MENSAIS E DIÁRIOS</v>
      </c>
      <c r="C130" s="48"/>
      <c r="D130" s="48"/>
      <c r="E130" s="48"/>
      <c r="F130" s="48"/>
      <c r="G130" s="48"/>
      <c r="H130" s="48"/>
      <c r="I130" s="57" t="n">
        <f aca="false">I67</f>
        <v>1965.75</v>
      </c>
    </row>
    <row r="131" customFormat="false" ht="12.75" hidden="false" customHeight="false" outlineLevel="0" collapsed="false">
      <c r="A131" s="47" t="s">
        <v>43</v>
      </c>
      <c r="B131" s="48" t="str">
        <f aca="false">A69</f>
        <v>MÓDULO 3 – PROVISÃO PARA RESCISÃO</v>
      </c>
      <c r="C131" s="48"/>
      <c r="D131" s="48"/>
      <c r="E131" s="48"/>
      <c r="F131" s="48"/>
      <c r="G131" s="48"/>
      <c r="H131" s="48"/>
      <c r="I131" s="57" t="n">
        <f aca="false">I77</f>
        <v>143.18</v>
      </c>
      <c r="K131" s="120"/>
    </row>
    <row r="132" customFormat="false" ht="12.75" hidden="false" customHeight="false" outlineLevel="0" collapsed="false">
      <c r="A132" s="47" t="s">
        <v>45</v>
      </c>
      <c r="B132" s="48" t="str">
        <f aca="false">A79</f>
        <v>MÓDULO 4 – CUSTO DE REPOSIÇÃO DO PROFISSIONAL AUSENTE</v>
      </c>
      <c r="C132" s="48"/>
      <c r="D132" s="48"/>
      <c r="E132" s="48"/>
      <c r="F132" s="48"/>
      <c r="G132" s="48"/>
      <c r="H132" s="48"/>
      <c r="I132" s="57" t="n">
        <f aca="false">I97</f>
        <v>246.92</v>
      </c>
      <c r="K132" s="120"/>
    </row>
    <row r="133" customFormat="false" ht="12.75" hidden="false" customHeight="false" outlineLevel="0" collapsed="false">
      <c r="A133" s="47" t="s">
        <v>47</v>
      </c>
      <c r="B133" s="48" t="str">
        <f aca="false">A99</f>
        <v>MÓDULO 5 – INSUMOS DIVERSOS</v>
      </c>
      <c r="C133" s="48"/>
      <c r="D133" s="48"/>
      <c r="E133" s="48"/>
      <c r="F133" s="48"/>
      <c r="G133" s="48"/>
      <c r="H133" s="48"/>
      <c r="I133" s="57" t="n">
        <f aca="false">I106</f>
        <v>98.08</v>
      </c>
    </row>
    <row r="134" customFormat="false" ht="12.75" hidden="false" customHeight="false" outlineLevel="0" collapsed="false">
      <c r="A134" s="49"/>
      <c r="B134" s="49" t="s">
        <v>168</v>
      </c>
      <c r="C134" s="49"/>
      <c r="D134" s="49"/>
      <c r="E134" s="49"/>
      <c r="F134" s="49"/>
      <c r="G134" s="49"/>
      <c r="H134" s="49"/>
      <c r="I134" s="95" t="n">
        <f aca="false">TRUNC(SUM(I129:I133),2)</f>
        <v>4467.83</v>
      </c>
      <c r="K134" s="119"/>
    </row>
    <row r="135" customFormat="false" ht="12.75" hidden="false" customHeight="false" outlineLevel="0" collapsed="false">
      <c r="A135" s="47" t="s">
        <v>71</v>
      </c>
      <c r="B135" s="48" t="str">
        <f aca="false">A108</f>
        <v>MÓDULO 6 – CUSTOS INDIRETOS, TRIBUTOS E LUCRO</v>
      </c>
      <c r="C135" s="48"/>
      <c r="D135" s="48"/>
      <c r="E135" s="48"/>
      <c r="F135" s="48"/>
      <c r="G135" s="48"/>
      <c r="H135" s="48"/>
      <c r="I135" s="57" t="n">
        <f aca="false">I116</f>
        <v>924.36</v>
      </c>
    </row>
    <row r="136" customFormat="false" ht="12.75" hidden="false" customHeight="false" outlineLevel="0" collapsed="false">
      <c r="A136" s="49" t="s">
        <v>169</v>
      </c>
      <c r="B136" s="49"/>
      <c r="C136" s="49"/>
      <c r="D136" s="49"/>
      <c r="E136" s="49"/>
      <c r="F136" s="49"/>
      <c r="G136" s="49"/>
      <c r="H136" s="49"/>
      <c r="I136" s="95" t="n">
        <f aca="false">TRUNC(SUM(I134:I135),2)</f>
        <v>5392.19</v>
      </c>
    </row>
    <row r="137" customFormat="false" ht="12.75" hidden="false" customHeight="fals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</row>
    <row r="138" customFormat="false" ht="12.75" hidden="true" customHeight="false" outlineLevel="0" collapsed="false">
      <c r="A138" s="52"/>
      <c r="B138" s="52" t="s">
        <v>170</v>
      </c>
      <c r="C138" s="52"/>
      <c r="D138" s="52"/>
      <c r="E138" s="52"/>
      <c r="F138" s="52"/>
      <c r="G138" s="52"/>
      <c r="H138" s="66"/>
      <c r="I138" s="66"/>
    </row>
    <row r="139" customFormat="false" ht="40.5" hidden="true" customHeight="true" outlineLevel="0" collapsed="false">
      <c r="A139" s="122" t="s">
        <v>171</v>
      </c>
      <c r="B139" s="122"/>
      <c r="C139" s="122" t="s">
        <v>172</v>
      </c>
      <c r="D139" s="122"/>
      <c r="E139" s="122" t="s">
        <v>173</v>
      </c>
      <c r="F139" s="122"/>
      <c r="G139" s="123" t="s">
        <v>174</v>
      </c>
      <c r="H139" s="122" t="s">
        <v>175</v>
      </c>
      <c r="I139" s="124" t="s">
        <v>66</v>
      </c>
    </row>
    <row r="140" customFormat="false" ht="12.75" hidden="true" customHeight="false" outlineLevel="0" collapsed="false">
      <c r="A140" s="125" t="s">
        <v>176</v>
      </c>
      <c r="B140" s="125"/>
      <c r="C140" s="126" t="s">
        <v>177</v>
      </c>
      <c r="D140" s="126"/>
      <c r="E140" s="127"/>
      <c r="F140" s="127"/>
      <c r="G140" s="128" t="s">
        <v>177</v>
      </c>
      <c r="H140" s="129"/>
      <c r="I140" s="130" t="n">
        <v>0</v>
      </c>
    </row>
    <row r="141" customFormat="false" ht="12.75" hidden="true" customHeight="false" outlineLevel="0" collapsed="false">
      <c r="A141" s="131" t="s">
        <v>178</v>
      </c>
      <c r="B141" s="131"/>
      <c r="C141" s="132" t="s">
        <v>177</v>
      </c>
      <c r="D141" s="132"/>
      <c r="E141" s="133"/>
      <c r="F141" s="133"/>
      <c r="G141" s="134" t="s">
        <v>177</v>
      </c>
      <c r="H141" s="135"/>
      <c r="I141" s="136" t="n">
        <v>0</v>
      </c>
    </row>
    <row r="142" customFormat="false" ht="12.75" hidden="true" customHeight="false" outlineLevel="0" collapsed="false">
      <c r="A142" s="131" t="s">
        <v>179</v>
      </c>
      <c r="B142" s="131"/>
      <c r="C142" s="132" t="s">
        <v>177</v>
      </c>
      <c r="D142" s="132"/>
      <c r="E142" s="133"/>
      <c r="F142" s="133"/>
      <c r="G142" s="134" t="s">
        <v>177</v>
      </c>
      <c r="H142" s="135"/>
      <c r="I142" s="136" t="n">
        <v>0</v>
      </c>
    </row>
    <row r="143" customFormat="false" ht="12.75" hidden="true" customHeight="false" outlineLevel="0" collapsed="false">
      <c r="A143" s="131" t="s">
        <v>180</v>
      </c>
      <c r="B143" s="131"/>
      <c r="C143" s="132" t="s">
        <v>177</v>
      </c>
      <c r="D143" s="132"/>
      <c r="E143" s="133"/>
      <c r="F143" s="133"/>
      <c r="G143" s="134" t="s">
        <v>177</v>
      </c>
      <c r="H143" s="135"/>
      <c r="I143" s="136" t="n">
        <v>0</v>
      </c>
    </row>
    <row r="144" customFormat="false" ht="12.75" hidden="true" customHeight="false" outlineLevel="0" collapsed="false">
      <c r="A144" s="137"/>
      <c r="B144" s="137"/>
      <c r="C144" s="133"/>
      <c r="D144" s="133"/>
      <c r="E144" s="133"/>
      <c r="F144" s="133"/>
      <c r="G144" s="138"/>
      <c r="H144" s="139"/>
      <c r="I144" s="136"/>
    </row>
    <row r="145" customFormat="false" ht="12.75" hidden="true" customHeight="false" outlineLevel="0" collapsed="false">
      <c r="A145" s="140"/>
      <c r="B145" s="140"/>
      <c r="C145" s="141"/>
      <c r="D145" s="141"/>
      <c r="E145" s="141"/>
      <c r="F145" s="141"/>
      <c r="G145" s="142"/>
      <c r="H145" s="143"/>
      <c r="I145" s="144"/>
    </row>
    <row r="146" customFormat="false" ht="12.75" hidden="true" customHeight="false" outlineLevel="0" collapsed="false">
      <c r="A146" s="145" t="s">
        <v>181</v>
      </c>
      <c r="B146" s="145"/>
      <c r="C146" s="145"/>
      <c r="D146" s="145"/>
      <c r="E146" s="145"/>
      <c r="F146" s="145"/>
      <c r="G146" s="145"/>
      <c r="H146" s="145"/>
      <c r="I146" s="146" t="n">
        <f aca="false">SUM(I144:I145)</f>
        <v>0</v>
      </c>
    </row>
    <row r="147" customFormat="false" ht="12.75" hidden="true" customHeight="false" outlineLevel="0" collapsed="false"/>
    <row r="148" customFormat="false" ht="12.75" hidden="true" customHeight="false" outlineLevel="0" collapsed="false">
      <c r="A148" s="52" t="s">
        <v>182</v>
      </c>
      <c r="B148" s="52" t="s">
        <v>183</v>
      </c>
      <c r="C148" s="52"/>
      <c r="D148" s="52"/>
      <c r="E148" s="52"/>
      <c r="F148" s="52"/>
      <c r="G148" s="52"/>
      <c r="H148" s="66"/>
      <c r="I148" s="66"/>
    </row>
    <row r="149" customFormat="false" ht="12.75" hidden="true" customHeight="false" outlineLevel="0" collapsed="false">
      <c r="A149" s="124" t="s">
        <v>184</v>
      </c>
      <c r="B149" s="124"/>
      <c r="C149" s="124"/>
      <c r="D149" s="124"/>
      <c r="E149" s="124"/>
      <c r="F149" s="124"/>
      <c r="G149" s="124"/>
      <c r="H149" s="124"/>
      <c r="I149" s="124"/>
    </row>
    <row r="150" customFormat="false" ht="12.75" hidden="true" customHeight="false" outlineLevel="0" collapsed="false">
      <c r="A150" s="147"/>
      <c r="B150" s="148" t="s">
        <v>185</v>
      </c>
      <c r="C150" s="148"/>
      <c r="D150" s="148"/>
      <c r="E150" s="148"/>
      <c r="F150" s="148"/>
      <c r="G150" s="148"/>
      <c r="H150" s="148"/>
      <c r="I150" s="124" t="s">
        <v>66</v>
      </c>
    </row>
    <row r="151" customFormat="false" ht="12.75" hidden="true" customHeight="false" outlineLevel="0" collapsed="false">
      <c r="A151" s="149" t="s">
        <v>37</v>
      </c>
      <c r="B151" s="150" t="s">
        <v>186</v>
      </c>
      <c r="C151" s="150"/>
      <c r="D151" s="150"/>
      <c r="E151" s="150"/>
      <c r="F151" s="150"/>
      <c r="G151" s="150"/>
      <c r="H151" s="150"/>
      <c r="I151" s="151" t="n">
        <f aca="false">I113</f>
        <v>35.04</v>
      </c>
    </row>
    <row r="152" customFormat="false" ht="12.75" hidden="true" customHeight="false" outlineLevel="0" collapsed="false">
      <c r="A152" s="152" t="s">
        <v>40</v>
      </c>
      <c r="B152" s="48" t="s">
        <v>187</v>
      </c>
      <c r="C152" s="48"/>
      <c r="D152" s="48"/>
      <c r="E152" s="48"/>
      <c r="F152" s="48"/>
      <c r="G152" s="48"/>
      <c r="H152" s="48"/>
      <c r="I152" s="153" t="e">
        <f aca="false">#N/A</f>
        <v>#N/A</v>
      </c>
    </row>
    <row r="153" customFormat="false" ht="12.75" hidden="true" customHeight="false" outlineLevel="0" collapsed="false">
      <c r="A153" s="152" t="s">
        <v>43</v>
      </c>
      <c r="B153" s="154" t="s">
        <v>188</v>
      </c>
      <c r="C153" s="154"/>
      <c r="D153" s="154"/>
      <c r="E153" s="154"/>
      <c r="F153" s="154"/>
      <c r="G153" s="154"/>
      <c r="H153" s="154"/>
      <c r="I153" s="153" t="n">
        <f aca="false">I116</f>
        <v>924.36</v>
      </c>
    </row>
    <row r="154" customFormat="false" ht="12.75" hidden="true" customHeight="false" outlineLevel="0" collapsed="false">
      <c r="A154" s="147" t="s">
        <v>189</v>
      </c>
      <c r="B154" s="147"/>
      <c r="C154" s="147"/>
      <c r="D154" s="147"/>
      <c r="E154" s="147"/>
      <c r="F154" s="147"/>
      <c r="G154" s="147"/>
      <c r="H154" s="147"/>
      <c r="I154" s="146" t="e">
        <f aca="false">SUM(I151:I153)</f>
        <v>#N/A</v>
      </c>
    </row>
    <row r="155" customFormat="false" ht="12.75" hidden="true" customHeight="false" outlineLevel="0" collapsed="false">
      <c r="A155" s="52" t="s">
        <v>190</v>
      </c>
      <c r="B155" s="45" t="s">
        <v>191</v>
      </c>
    </row>
    <row r="156" customFormat="false" ht="12.75" hidden="false" customHeight="false" outlineLevel="0" collapsed="false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customFormat="false" ht="13.5" hidden="false" customHeight="true" outlineLevel="0" collapsed="false">
      <c r="A157" s="156" t="s">
        <v>192</v>
      </c>
      <c r="B157" s="156"/>
      <c r="C157" s="156"/>
      <c r="D157" s="156"/>
      <c r="E157" s="156"/>
      <c r="F157" s="156"/>
      <c r="G157" s="156"/>
      <c r="H157" s="156"/>
      <c r="I157" s="156"/>
    </row>
    <row r="158" customFormat="false" ht="41.25" hidden="false" customHeight="true" outlineLevel="0" collapsed="false">
      <c r="A158" s="157" t="s">
        <v>193</v>
      </c>
      <c r="B158" s="157"/>
      <c r="C158" s="157" t="s">
        <v>194</v>
      </c>
      <c r="D158" s="157"/>
      <c r="E158" s="157" t="s">
        <v>195</v>
      </c>
      <c r="F158" s="157"/>
      <c r="G158" s="157" t="s">
        <v>196</v>
      </c>
      <c r="H158" s="157" t="s">
        <v>5</v>
      </c>
      <c r="I158" s="157"/>
    </row>
    <row r="159" customFormat="false" ht="12.75" hidden="false" customHeight="false" outlineLevel="0" collapsed="false">
      <c r="A159" s="158" t="n">
        <f aca="false">I136</f>
        <v>5392.19</v>
      </c>
      <c r="B159" s="158"/>
      <c r="C159" s="159" t="n">
        <v>1</v>
      </c>
      <c r="D159" s="159"/>
      <c r="E159" s="160" t="n">
        <f aca="false">C159*A159</f>
        <v>5392.19</v>
      </c>
      <c r="F159" s="160"/>
      <c r="G159" s="161" t="n">
        <f aca="false">E15</f>
        <v>11</v>
      </c>
      <c r="H159" s="162" t="n">
        <f aca="false">G159*E159</f>
        <v>59314.09</v>
      </c>
      <c r="I159" s="162"/>
    </row>
    <row r="160" customFormat="false" ht="12.75" hidden="false" customHeight="false" outlineLevel="0" collapsed="false">
      <c r="A160" s="163"/>
      <c r="B160" s="163"/>
      <c r="C160" s="163"/>
      <c r="D160" s="163"/>
      <c r="E160" s="163"/>
      <c r="F160" s="163"/>
      <c r="G160" s="163"/>
      <c r="H160" s="163"/>
      <c r="I160" s="163"/>
    </row>
    <row r="161" customFormat="false" ht="13.5" hidden="false" customHeight="true" outlineLevel="0" collapsed="false">
      <c r="A161" s="164" t="s">
        <v>197</v>
      </c>
      <c r="B161" s="164"/>
      <c r="C161" s="164"/>
      <c r="D161" s="164"/>
      <c r="E161" s="164"/>
      <c r="F161" s="164"/>
      <c r="G161" s="164"/>
      <c r="H161" s="164"/>
      <c r="I161" s="164"/>
    </row>
    <row r="162" customFormat="false" ht="13.5" hidden="false" customHeight="true" outlineLevel="0" collapsed="false">
      <c r="A162" s="155" t="s">
        <v>184</v>
      </c>
      <c r="B162" s="155"/>
      <c r="C162" s="155"/>
      <c r="D162" s="155"/>
      <c r="E162" s="155"/>
      <c r="F162" s="155"/>
      <c r="G162" s="155"/>
      <c r="H162" s="155"/>
      <c r="I162" s="155"/>
    </row>
    <row r="163" customFormat="false" ht="13.5" hidden="false" customHeight="true" outlineLevel="0" collapsed="false">
      <c r="A163" s="165" t="s">
        <v>37</v>
      </c>
      <c r="B163" s="166" t="s">
        <v>198</v>
      </c>
      <c r="C163" s="166"/>
      <c r="D163" s="166"/>
      <c r="E163" s="166"/>
      <c r="F163" s="166"/>
      <c r="G163" s="166"/>
      <c r="H163" s="167" t="n">
        <f aca="false">I136</f>
        <v>5392.19</v>
      </c>
      <c r="I163" s="167"/>
    </row>
    <row r="164" customFormat="false" ht="13.5" hidden="false" customHeight="true" outlineLevel="0" collapsed="false">
      <c r="A164" s="165" t="s">
        <v>40</v>
      </c>
      <c r="B164" s="166" t="s">
        <v>187</v>
      </c>
      <c r="C164" s="166"/>
      <c r="D164" s="166"/>
      <c r="E164" s="166"/>
      <c r="F164" s="166"/>
      <c r="G164" s="166"/>
      <c r="H164" s="167" t="n">
        <f aca="false">H159</f>
        <v>59314.09</v>
      </c>
      <c r="I164" s="167"/>
    </row>
    <row r="165" customFormat="false" ht="25.5" hidden="false" customHeight="true" outlineLevel="0" collapsed="false">
      <c r="A165" s="165" t="s">
        <v>43</v>
      </c>
      <c r="B165" s="166" t="s">
        <v>199</v>
      </c>
      <c r="C165" s="166"/>
      <c r="D165" s="166"/>
      <c r="E165" s="166"/>
      <c r="F165" s="166"/>
      <c r="G165" s="166"/>
      <c r="H165" s="167" t="n">
        <f aca="false">H164*12</f>
        <v>711769.08</v>
      </c>
      <c r="I165" s="167"/>
    </row>
  </sheetData>
  <mergeCells count="190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B7:H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A17:I17"/>
    <mergeCell ref="B18:H18"/>
    <mergeCell ref="B19:H19"/>
    <mergeCell ref="B20:H20"/>
    <mergeCell ref="B21:H21"/>
    <mergeCell ref="B22:H22"/>
    <mergeCell ref="A23:I23"/>
    <mergeCell ref="A24:I24"/>
    <mergeCell ref="B25:G25"/>
    <mergeCell ref="B26:G26"/>
    <mergeCell ref="B27:G27"/>
    <mergeCell ref="B28:G28"/>
    <mergeCell ref="B29:G29"/>
    <mergeCell ref="B30:G30"/>
    <mergeCell ref="B31:G31"/>
    <mergeCell ref="B32:G32"/>
    <mergeCell ref="A33:H33"/>
    <mergeCell ref="A34:I34"/>
    <mergeCell ref="A35:I35"/>
    <mergeCell ref="A36:G36"/>
    <mergeCell ref="B37:G37"/>
    <mergeCell ref="B38:G38"/>
    <mergeCell ref="B39:G39"/>
    <mergeCell ref="A40:G40"/>
    <mergeCell ref="A41:I41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A51:G51"/>
    <mergeCell ref="A52:I52"/>
    <mergeCell ref="A53:G53"/>
    <mergeCell ref="B54:D54"/>
    <mergeCell ref="B55:D55"/>
    <mergeCell ref="B56:G56"/>
    <mergeCell ref="B57:G57"/>
    <mergeCell ref="B58:G58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B86:G86"/>
    <mergeCell ref="B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B104:G104"/>
    <mergeCell ref="B105:G105"/>
    <mergeCell ref="A106:G106"/>
    <mergeCell ref="A107:I107"/>
    <mergeCell ref="A108:I108"/>
    <mergeCell ref="B109:G109"/>
    <mergeCell ref="B110:G110"/>
    <mergeCell ref="B111:G111"/>
    <mergeCell ref="B112:G112"/>
    <mergeCell ref="B113:G113"/>
    <mergeCell ref="B114:G114"/>
    <mergeCell ref="B115:G115"/>
    <mergeCell ref="A116:G116"/>
    <mergeCell ref="B117:I117"/>
    <mergeCell ref="B118:G118"/>
    <mergeCell ref="B119:G119"/>
    <mergeCell ref="B121:G121"/>
    <mergeCell ref="B123:G123"/>
    <mergeCell ref="B125:G125"/>
    <mergeCell ref="A126:I126"/>
    <mergeCell ref="A127:I127"/>
    <mergeCell ref="A128:H128"/>
    <mergeCell ref="B129:H129"/>
    <mergeCell ref="B130:H130"/>
    <mergeCell ref="B131:H131"/>
    <mergeCell ref="B132:H132"/>
    <mergeCell ref="B133:H133"/>
    <mergeCell ref="B134:H134"/>
    <mergeCell ref="B135:H135"/>
    <mergeCell ref="A136:H136"/>
    <mergeCell ref="A137:I137"/>
    <mergeCell ref="B138:G138"/>
    <mergeCell ref="A139:B139"/>
    <mergeCell ref="C139:D139"/>
    <mergeCell ref="E139:F139"/>
    <mergeCell ref="A140:B140"/>
    <mergeCell ref="C140:D140"/>
    <mergeCell ref="E140:F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H146"/>
    <mergeCell ref="B148:G148"/>
    <mergeCell ref="A149:I149"/>
    <mergeCell ref="B150:H150"/>
    <mergeCell ref="B151:H151"/>
    <mergeCell ref="B152:H152"/>
    <mergeCell ref="B153:H153"/>
    <mergeCell ref="A154:H154"/>
    <mergeCell ref="A156:I156"/>
    <mergeCell ref="A157:I157"/>
    <mergeCell ref="A158:B158"/>
    <mergeCell ref="C158:D158"/>
    <mergeCell ref="E158:F158"/>
    <mergeCell ref="H158:I158"/>
    <mergeCell ref="A159:B159"/>
    <mergeCell ref="C159:D159"/>
    <mergeCell ref="E159:F159"/>
    <mergeCell ref="H159:I159"/>
    <mergeCell ref="A160:I160"/>
    <mergeCell ref="A161:I161"/>
    <mergeCell ref="A162:I162"/>
    <mergeCell ref="B163:G163"/>
    <mergeCell ref="H163:I163"/>
    <mergeCell ref="B164:G164"/>
    <mergeCell ref="H164:I164"/>
    <mergeCell ref="B165:G165"/>
    <mergeCell ref="H165:I165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M165"/>
  <sheetViews>
    <sheetView showFormulas="false" showGridLines="true" showRowColHeaders="true" showZeros="true" rightToLeft="false" tabSelected="false" showOutlineSymbols="true" defaultGridColor="true" view="normal" topLeftCell="A82" colorId="64" zoomScale="110" zoomScaleNormal="110" zoomScalePageLayoutView="100" workbookViewId="0">
      <selection pane="topLeft" activeCell="C15" activeCellId="0" sqref="C15"/>
    </sheetView>
  </sheetViews>
  <sheetFormatPr defaultColWidth="8.72265625" defaultRowHeight="12.75" zeroHeight="false" outlineLevelRow="0" outlineLevelCol="0"/>
  <cols>
    <col collapsed="false" customWidth="true" hidden="false" outlineLevel="0" max="1" min="1" style="45" width="10"/>
    <col collapsed="false" customWidth="false" hidden="false" outlineLevel="0" max="4" min="2" style="45" width="8.71"/>
    <col collapsed="false" customWidth="true" hidden="false" outlineLevel="0" max="5" min="5" style="45" width="10.85"/>
    <col collapsed="false" customWidth="false" hidden="false" outlineLevel="0" max="6" min="6" style="45" width="8.71"/>
    <col collapsed="false" customWidth="true" hidden="false" outlineLevel="0" max="7" min="7" style="45" width="19.14"/>
    <col collapsed="false" customWidth="true" hidden="false" outlineLevel="0" max="8" min="8" style="45" width="11.14"/>
    <col collapsed="false" customWidth="true" hidden="false" outlineLevel="0" max="9" min="9" style="45" width="14.28"/>
    <col collapsed="false" customWidth="true" hidden="false" outlineLevel="0" max="10" min="10" style="45" width="15.42"/>
    <col collapsed="false" customWidth="true" hidden="false" outlineLevel="0" max="11" min="11" style="45" width="14.43"/>
    <col collapsed="false" customWidth="true" hidden="false" outlineLevel="0" max="12" min="12" style="45" width="15.86"/>
    <col collapsed="false" customWidth="true" hidden="false" outlineLevel="0" max="13" min="13" style="45" width="9.58"/>
    <col collapsed="false" customWidth="false" hidden="false" outlineLevel="0" max="1025" min="14" style="45" width="8.71"/>
  </cols>
  <sheetData>
    <row r="1" customFormat="false" ht="12.75" hidden="false" customHeight="false" outlineLevel="0" collapsed="false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customFormat="false" ht="12.75" hidden="false" customHeight="false" outlineLevel="0" collapsed="false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customFormat="false" ht="12.75" hidden="false" customHeight="false" outlineLevel="0" collapsed="false">
      <c r="A3" s="47" t="s">
        <v>32</v>
      </c>
      <c r="B3" s="47"/>
      <c r="C3" s="48" t="s">
        <v>33</v>
      </c>
      <c r="D3" s="48"/>
      <c r="E3" s="48"/>
      <c r="F3" s="48"/>
      <c r="G3" s="48"/>
      <c r="H3" s="48"/>
      <c r="I3" s="48"/>
    </row>
    <row r="4" customFormat="false" ht="12.75" hidden="false" customHeight="false" outlineLevel="0" collapsed="false">
      <c r="A4" s="47" t="s">
        <v>34</v>
      </c>
      <c r="B4" s="47"/>
      <c r="C4" s="48"/>
      <c r="D4" s="48"/>
      <c r="E4" s="48"/>
      <c r="F4" s="48"/>
      <c r="G4" s="48"/>
      <c r="H4" s="48"/>
      <c r="I4" s="48"/>
    </row>
    <row r="5" customFormat="false" ht="12.75" hidden="false" customHeight="false" outlineLevel="0" collapsed="false">
      <c r="A5" s="47" t="s">
        <v>35</v>
      </c>
      <c r="B5" s="47"/>
      <c r="C5" s="49"/>
      <c r="D5" s="49"/>
      <c r="E5" s="49"/>
      <c r="F5" s="49"/>
      <c r="G5" s="49"/>
      <c r="H5" s="49"/>
      <c r="I5" s="49"/>
    </row>
    <row r="6" customFormat="false" ht="12.75" hidden="false" customHeight="false" outlineLevel="0" collapsed="false">
      <c r="A6" s="50" t="s">
        <v>36</v>
      </c>
      <c r="B6" s="50"/>
      <c r="C6" s="50"/>
      <c r="D6" s="50"/>
      <c r="E6" s="50"/>
      <c r="F6" s="50"/>
      <c r="G6" s="50"/>
      <c r="H6" s="50"/>
      <c r="I6" s="50"/>
    </row>
    <row r="7" customFormat="false" ht="12.75" hidden="false" customHeight="false" outlineLevel="0" collapsed="false">
      <c r="A7" s="47" t="s">
        <v>37</v>
      </c>
      <c r="B7" s="48" t="s">
        <v>38</v>
      </c>
      <c r="C7" s="48"/>
      <c r="D7" s="48"/>
      <c r="E7" s="48"/>
      <c r="F7" s="48"/>
      <c r="G7" s="48"/>
      <c r="H7" s="48"/>
      <c r="I7" s="51" t="s">
        <v>39</v>
      </c>
    </row>
    <row r="8" customFormat="false" ht="12.75" hidden="false" customHeight="false" outlineLevel="0" collapsed="false">
      <c r="A8" s="47" t="s">
        <v>40</v>
      </c>
      <c r="B8" s="48" t="s">
        <v>41</v>
      </c>
      <c r="C8" s="48"/>
      <c r="D8" s="48"/>
      <c r="E8" s="48"/>
      <c r="F8" s="48"/>
      <c r="G8" s="48"/>
      <c r="H8" s="48"/>
      <c r="I8" s="47" t="s">
        <v>42</v>
      </c>
    </row>
    <row r="9" customFormat="false" ht="12.75" hidden="false" customHeight="false" outlineLevel="0" collapsed="false">
      <c r="A9" s="47" t="s">
        <v>43</v>
      </c>
      <c r="B9" s="48" t="s">
        <v>44</v>
      </c>
      <c r="C9" s="48"/>
      <c r="D9" s="48"/>
      <c r="E9" s="48"/>
      <c r="F9" s="48"/>
      <c r="G9" s="48"/>
      <c r="H9" s="48"/>
      <c r="I9" s="47" t="n">
        <v>2023</v>
      </c>
    </row>
    <row r="10" customFormat="false" ht="12.75" hidden="false" customHeight="false" outlineLevel="0" collapsed="false">
      <c r="A10" s="47" t="s">
        <v>45</v>
      </c>
      <c r="B10" s="48" t="s">
        <v>46</v>
      </c>
      <c r="C10" s="48"/>
      <c r="D10" s="48"/>
      <c r="E10" s="48"/>
      <c r="F10" s="48"/>
      <c r="G10" s="48"/>
      <c r="H10" s="48"/>
      <c r="I10" s="47" t="n">
        <v>12</v>
      </c>
    </row>
    <row r="11" customFormat="false" ht="12.75" hidden="false" customHeight="false" outlineLevel="0" collapsed="false">
      <c r="A11" s="47" t="s">
        <v>47</v>
      </c>
      <c r="B11" s="48" t="s">
        <v>48</v>
      </c>
      <c r="C11" s="48"/>
      <c r="D11" s="48"/>
      <c r="E11" s="48"/>
      <c r="F11" s="48"/>
      <c r="G11" s="48"/>
      <c r="H11" s="48"/>
      <c r="I11" s="47" t="s">
        <v>49</v>
      </c>
    </row>
    <row r="12" customFormat="false" ht="12.75" hidden="false" customHeight="false" outlineLevel="0" collapsed="false">
      <c r="A12" s="52"/>
      <c r="B12" s="52"/>
      <c r="C12" s="52"/>
      <c r="D12" s="52"/>
      <c r="E12" s="52"/>
      <c r="F12" s="52"/>
      <c r="G12" s="52"/>
      <c r="H12" s="52"/>
      <c r="I12" s="52"/>
    </row>
    <row r="13" customFormat="false" ht="12.75" hidden="false" customHeight="false" outlineLevel="0" collapsed="false">
      <c r="A13" s="50" t="s">
        <v>50</v>
      </c>
      <c r="B13" s="50"/>
      <c r="C13" s="50"/>
      <c r="D13" s="50"/>
      <c r="E13" s="50"/>
      <c r="F13" s="50"/>
      <c r="G13" s="50"/>
      <c r="H13" s="50"/>
      <c r="I13" s="50"/>
    </row>
    <row r="14" customFormat="false" ht="12.75" hidden="false" customHeight="false" outlineLevel="0" collapsed="false">
      <c r="A14" s="47" t="s">
        <v>51</v>
      </c>
      <c r="B14" s="47"/>
      <c r="C14" s="47" t="s">
        <v>52</v>
      </c>
      <c r="D14" s="47"/>
      <c r="E14" s="47" t="s">
        <v>53</v>
      </c>
      <c r="F14" s="47"/>
      <c r="G14" s="47"/>
      <c r="H14" s="47"/>
      <c r="I14" s="47"/>
    </row>
    <row r="15" customFormat="false" ht="84" hidden="false" customHeight="true" outlineLevel="0" collapsed="false">
      <c r="A15" s="53" t="s">
        <v>200</v>
      </c>
      <c r="B15" s="53"/>
      <c r="C15" s="47" t="s">
        <v>55</v>
      </c>
      <c r="D15" s="47"/>
      <c r="E15" s="47" t="n">
        <v>2</v>
      </c>
      <c r="F15" s="47"/>
      <c r="G15" s="47"/>
      <c r="H15" s="47"/>
      <c r="I15" s="47"/>
    </row>
    <row r="16" customFormat="false" ht="12.7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  <c r="I16" s="52"/>
    </row>
    <row r="17" customFormat="false" ht="12.75" hidden="false" customHeight="false" outlineLevel="0" collapsed="false">
      <c r="A17" s="50" t="s">
        <v>56</v>
      </c>
      <c r="B17" s="50"/>
      <c r="C17" s="50"/>
      <c r="D17" s="50"/>
      <c r="E17" s="50"/>
      <c r="F17" s="50"/>
      <c r="G17" s="50"/>
      <c r="H17" s="50"/>
      <c r="I17" s="50"/>
    </row>
    <row r="18" customFormat="false" ht="114.75" hidden="false" customHeight="false" outlineLevel="0" collapsed="false">
      <c r="A18" s="47" t="n">
        <v>1</v>
      </c>
      <c r="B18" s="48" t="s">
        <v>57</v>
      </c>
      <c r="C18" s="48"/>
      <c r="D18" s="48"/>
      <c r="E18" s="48"/>
      <c r="F18" s="48"/>
      <c r="G18" s="48"/>
      <c r="H18" s="48"/>
      <c r="I18" s="54" t="str">
        <f aca="false">A15</f>
        <v>Motorista GR e GVR Maceió/AL - Categoria "A-D" OU "D" - Motorista de Micro-Ônibus e de Ônibus
com até 32 Poltronas</v>
      </c>
    </row>
    <row r="19" customFormat="false" ht="12.75" hidden="false" customHeight="false" outlineLevel="0" collapsed="false">
      <c r="A19" s="47" t="n">
        <v>2</v>
      </c>
      <c r="B19" s="48" t="s">
        <v>58</v>
      </c>
      <c r="C19" s="48"/>
      <c r="D19" s="48"/>
      <c r="E19" s="48"/>
      <c r="F19" s="48"/>
      <c r="G19" s="48"/>
      <c r="H19" s="48"/>
      <c r="I19" s="47" t="s">
        <v>59</v>
      </c>
    </row>
    <row r="20" customFormat="false" ht="26.25" hidden="false" customHeight="true" outlineLevel="0" collapsed="false">
      <c r="A20" s="47" t="n">
        <v>3</v>
      </c>
      <c r="B20" s="55" t="s">
        <v>60</v>
      </c>
      <c r="C20" s="55"/>
      <c r="D20" s="55"/>
      <c r="E20" s="55"/>
      <c r="F20" s="55"/>
      <c r="G20" s="55"/>
      <c r="H20" s="55"/>
      <c r="I20" s="56" t="n">
        <v>2013.9</v>
      </c>
    </row>
    <row r="21" customFormat="false" ht="114.75" hidden="false" customHeight="false" outlineLevel="0" collapsed="false">
      <c r="A21" s="47" t="n">
        <v>4</v>
      </c>
      <c r="B21" s="48" t="s">
        <v>61</v>
      </c>
      <c r="C21" s="48"/>
      <c r="D21" s="48"/>
      <c r="E21" s="48"/>
      <c r="F21" s="48"/>
      <c r="G21" s="48"/>
      <c r="H21" s="48"/>
      <c r="I21" s="54" t="str">
        <f aca="false">A15</f>
        <v>Motorista GR e GVR Maceió/AL - Categoria "A-D" OU "D" - Motorista de Micro-Ônibus e de Ônibus
com até 32 Poltronas</v>
      </c>
    </row>
    <row r="22" customFormat="false" ht="12.75" hidden="false" customHeight="false" outlineLevel="0" collapsed="false">
      <c r="A22" s="47" t="n">
        <v>5</v>
      </c>
      <c r="B22" s="48" t="s">
        <v>62</v>
      </c>
      <c r="C22" s="48"/>
      <c r="D22" s="48"/>
      <c r="E22" s="48"/>
      <c r="F22" s="48"/>
      <c r="G22" s="48"/>
      <c r="H22" s="48"/>
      <c r="I22" s="51" t="n">
        <v>44986</v>
      </c>
    </row>
    <row r="23" customFormat="false" ht="12.75" hidden="false" customHeight="false" outlineLevel="0" collapsed="false">
      <c r="A23" s="52"/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0" t="s">
        <v>63</v>
      </c>
      <c r="B24" s="50"/>
      <c r="C24" s="50"/>
      <c r="D24" s="50"/>
      <c r="E24" s="50"/>
      <c r="F24" s="50"/>
      <c r="G24" s="50"/>
      <c r="H24" s="50"/>
      <c r="I24" s="50"/>
    </row>
    <row r="25" customFormat="false" ht="12.75" hidden="false" customHeight="false" outlineLevel="0" collapsed="false">
      <c r="A25" s="49" t="n">
        <v>1</v>
      </c>
      <c r="B25" s="49" t="s">
        <v>64</v>
      </c>
      <c r="C25" s="49"/>
      <c r="D25" s="49"/>
      <c r="E25" s="49"/>
      <c r="F25" s="49"/>
      <c r="G25" s="49"/>
      <c r="H25" s="49" t="s">
        <v>65</v>
      </c>
      <c r="I25" s="57" t="s">
        <v>66</v>
      </c>
    </row>
    <row r="26" customFormat="false" ht="12.75" hidden="false" customHeight="true" outlineLevel="0" collapsed="false">
      <c r="A26" s="58" t="s">
        <v>37</v>
      </c>
      <c r="B26" s="59" t="s">
        <v>60</v>
      </c>
      <c r="C26" s="59"/>
      <c r="D26" s="59"/>
      <c r="E26" s="59"/>
      <c r="F26" s="59"/>
      <c r="G26" s="59"/>
      <c r="H26" s="60"/>
      <c r="I26" s="61" t="n">
        <f aca="false">I20</f>
        <v>2013.9</v>
      </c>
    </row>
    <row r="27" customFormat="false" ht="12.75" hidden="false" customHeight="false" outlineLevel="0" collapsed="false">
      <c r="A27" s="58" t="s">
        <v>40</v>
      </c>
      <c r="B27" s="62" t="s">
        <v>67</v>
      </c>
      <c r="C27" s="62"/>
      <c r="D27" s="62"/>
      <c r="E27" s="62"/>
      <c r="F27" s="62"/>
      <c r="G27" s="62"/>
      <c r="H27" s="63"/>
      <c r="I27" s="61" t="n">
        <f aca="false">H27*I26</f>
        <v>0</v>
      </c>
    </row>
    <row r="28" customFormat="false" ht="12.75" hidden="false" customHeight="false" outlineLevel="0" collapsed="false">
      <c r="A28" s="58" t="s">
        <v>43</v>
      </c>
      <c r="B28" s="62" t="s">
        <v>68</v>
      </c>
      <c r="C28" s="62"/>
      <c r="D28" s="62"/>
      <c r="E28" s="62"/>
      <c r="F28" s="62"/>
      <c r="G28" s="62"/>
      <c r="H28" s="63"/>
      <c r="I28" s="61" t="n">
        <f aca="false">H28*I26</f>
        <v>0</v>
      </c>
    </row>
    <row r="29" customFormat="false" ht="12.75" hidden="false" customHeight="false" outlineLevel="0" collapsed="false">
      <c r="A29" s="58" t="s">
        <v>45</v>
      </c>
      <c r="B29" s="62" t="s">
        <v>69</v>
      </c>
      <c r="C29" s="62"/>
      <c r="D29" s="62"/>
      <c r="E29" s="62"/>
      <c r="F29" s="62"/>
      <c r="G29" s="62"/>
      <c r="H29" s="63"/>
      <c r="I29" s="61" t="n">
        <v>0</v>
      </c>
    </row>
    <row r="30" customFormat="false" ht="12.75" hidden="false" customHeight="false" outlineLevel="0" collapsed="false">
      <c r="A30" s="58" t="s">
        <v>47</v>
      </c>
      <c r="B30" s="62" t="s">
        <v>70</v>
      </c>
      <c r="C30" s="62"/>
      <c r="D30" s="62"/>
      <c r="E30" s="62"/>
      <c r="F30" s="62"/>
      <c r="G30" s="62"/>
      <c r="H30" s="63"/>
      <c r="I30" s="61" t="n">
        <v>0</v>
      </c>
    </row>
    <row r="31" customFormat="false" ht="12.75" hidden="false" customHeight="false" outlineLevel="0" collapsed="false">
      <c r="A31" s="58" t="s">
        <v>71</v>
      </c>
      <c r="B31" s="62" t="s">
        <v>72</v>
      </c>
      <c r="C31" s="62"/>
      <c r="D31" s="62"/>
      <c r="E31" s="62"/>
      <c r="F31" s="62"/>
      <c r="G31" s="62"/>
      <c r="H31" s="63"/>
      <c r="I31" s="61" t="n">
        <v>0</v>
      </c>
    </row>
    <row r="32" customFormat="false" ht="12.75" hidden="false" customHeight="false" outlineLevel="0" collapsed="false">
      <c r="A32" s="58" t="s">
        <v>73</v>
      </c>
      <c r="B32" s="62" t="s">
        <v>74</v>
      </c>
      <c r="C32" s="62"/>
      <c r="D32" s="62"/>
      <c r="E32" s="62"/>
      <c r="F32" s="62"/>
      <c r="G32" s="62"/>
      <c r="H32" s="63" t="n">
        <v>0.6</v>
      </c>
      <c r="I32" s="61" t="n">
        <f aca="false">I26*H32</f>
        <v>1208.34</v>
      </c>
    </row>
    <row r="33" customFormat="false" ht="12.75" hidden="false" customHeight="false" outlineLevel="0" collapsed="false">
      <c r="A33" s="58" t="s">
        <v>75</v>
      </c>
      <c r="B33" s="58"/>
      <c r="C33" s="58"/>
      <c r="D33" s="58"/>
      <c r="E33" s="58"/>
      <c r="F33" s="58"/>
      <c r="G33" s="58"/>
      <c r="H33" s="58"/>
      <c r="I33" s="64" t="n">
        <f aca="false">SUM(I26:I32)</f>
        <v>3222.24</v>
      </c>
      <c r="M33" s="65"/>
    </row>
    <row r="34" customFormat="false" ht="12.75" hidden="false" customHeight="false" outlineLevel="0" collapsed="false">
      <c r="A34" s="66"/>
      <c r="B34" s="66"/>
      <c r="C34" s="66"/>
      <c r="D34" s="66"/>
      <c r="E34" s="66"/>
      <c r="F34" s="66"/>
      <c r="G34" s="66"/>
      <c r="H34" s="66"/>
      <c r="I34" s="66"/>
      <c r="J34" s="67"/>
    </row>
    <row r="35" customFormat="false" ht="12.75" hidden="false" customHeight="false" outlineLevel="0" collapsed="false">
      <c r="A35" s="68" t="s">
        <v>76</v>
      </c>
      <c r="B35" s="68"/>
      <c r="C35" s="68"/>
      <c r="D35" s="68"/>
      <c r="E35" s="68"/>
      <c r="F35" s="68"/>
      <c r="G35" s="68"/>
      <c r="H35" s="68"/>
      <c r="I35" s="68"/>
      <c r="J35" s="67"/>
    </row>
    <row r="36" customFormat="false" ht="12.75" hidden="false" customHeight="false" outlineLevel="0" collapsed="false">
      <c r="A36" s="49" t="s">
        <v>77</v>
      </c>
      <c r="B36" s="49"/>
      <c r="C36" s="49"/>
      <c r="D36" s="49"/>
      <c r="E36" s="49"/>
      <c r="F36" s="49"/>
      <c r="G36" s="49"/>
      <c r="H36" s="49" t="s">
        <v>65</v>
      </c>
      <c r="I36" s="49" t="s">
        <v>66</v>
      </c>
      <c r="J36" s="67"/>
    </row>
    <row r="37" customFormat="false" ht="12.75" hidden="false" customHeight="false" outlineLevel="0" collapsed="false">
      <c r="A37" s="58" t="s">
        <v>37</v>
      </c>
      <c r="B37" s="62" t="s">
        <v>78</v>
      </c>
      <c r="C37" s="62"/>
      <c r="D37" s="62"/>
      <c r="E37" s="62"/>
      <c r="F37" s="62"/>
      <c r="G37" s="62"/>
      <c r="H37" s="69" t="n">
        <f aca="false">1/12</f>
        <v>0.0833333333333333</v>
      </c>
      <c r="I37" s="61" t="n">
        <f aca="false">H37*I33</f>
        <v>268.52</v>
      </c>
      <c r="J37" s="67"/>
    </row>
    <row r="38" customFormat="false" ht="12.75" hidden="false" customHeight="false" outlineLevel="0" collapsed="false">
      <c r="A38" s="58" t="s">
        <v>40</v>
      </c>
      <c r="B38" s="62" t="s">
        <v>79</v>
      </c>
      <c r="C38" s="62"/>
      <c r="D38" s="62"/>
      <c r="E38" s="62"/>
      <c r="F38" s="62"/>
      <c r="G38" s="62"/>
      <c r="H38" s="69" t="n">
        <f aca="false">(1/12)</f>
        <v>0.0833333333333333</v>
      </c>
      <c r="I38" s="61" t="n">
        <f aca="false">H38*I33</f>
        <v>268.52</v>
      </c>
      <c r="J38" s="67"/>
    </row>
    <row r="39" customFormat="false" ht="12.75" hidden="false" customHeight="false" outlineLevel="0" collapsed="false">
      <c r="A39" s="58" t="s">
        <v>43</v>
      </c>
      <c r="B39" s="62" t="s">
        <v>80</v>
      </c>
      <c r="C39" s="62"/>
      <c r="D39" s="62"/>
      <c r="E39" s="62"/>
      <c r="F39" s="62"/>
      <c r="G39" s="62"/>
      <c r="H39" s="69" t="n">
        <f aca="false">(1/12*0.3333)</f>
        <v>0.027775</v>
      </c>
      <c r="I39" s="61" t="n">
        <f aca="false">H39*I33</f>
        <v>89.497716</v>
      </c>
      <c r="J39" s="70"/>
      <c r="K39" s="70"/>
    </row>
    <row r="40" customFormat="false" ht="12.75" hidden="false" customHeight="false" outlineLevel="0" collapsed="false">
      <c r="A40" s="58" t="s">
        <v>81</v>
      </c>
      <c r="B40" s="58"/>
      <c r="C40" s="58"/>
      <c r="D40" s="58"/>
      <c r="E40" s="58"/>
      <c r="F40" s="58"/>
      <c r="G40" s="58"/>
      <c r="H40" s="71" t="n">
        <f aca="false">SUM(H37:H39)</f>
        <v>0.194441666666667</v>
      </c>
      <c r="I40" s="64" t="n">
        <f aca="false">I37+I38+I39</f>
        <v>626.537716</v>
      </c>
      <c r="J40" s="70"/>
      <c r="K40" s="70"/>
    </row>
    <row r="41" customFormat="false" ht="12.75" hidden="false" customHeight="false" outlineLevel="0" collapsed="false">
      <c r="A41" s="72"/>
      <c r="B41" s="72"/>
      <c r="C41" s="72"/>
      <c r="D41" s="72"/>
      <c r="E41" s="72"/>
      <c r="F41" s="72"/>
      <c r="G41" s="72"/>
      <c r="H41" s="72"/>
      <c r="I41" s="72"/>
      <c r="J41" s="70"/>
      <c r="K41" s="70"/>
    </row>
    <row r="42" customFormat="false" ht="12.75" hidden="false" customHeight="false" outlineLevel="0" collapsed="false">
      <c r="A42" s="49" t="s">
        <v>82</v>
      </c>
      <c r="B42" s="49"/>
      <c r="C42" s="49"/>
      <c r="D42" s="49"/>
      <c r="E42" s="49"/>
      <c r="F42" s="49"/>
      <c r="G42" s="49"/>
      <c r="H42" s="49" t="s">
        <v>65</v>
      </c>
      <c r="I42" s="49" t="s">
        <v>66</v>
      </c>
      <c r="J42" s="70"/>
      <c r="K42" s="70"/>
      <c r="L42" s="73"/>
    </row>
    <row r="43" customFormat="false" ht="12.75" hidden="false" customHeight="false" outlineLevel="0" collapsed="false">
      <c r="A43" s="58" t="s">
        <v>37</v>
      </c>
      <c r="B43" s="62" t="s">
        <v>83</v>
      </c>
      <c r="C43" s="62"/>
      <c r="D43" s="62"/>
      <c r="E43" s="62"/>
      <c r="F43" s="62"/>
      <c r="G43" s="62"/>
      <c r="H43" s="69" t="n">
        <v>0.2</v>
      </c>
      <c r="I43" s="61" t="n">
        <f aca="false">(H43*I33)+(H43*I40)</f>
        <v>769.7555432</v>
      </c>
      <c r="J43" s="70"/>
      <c r="K43" s="70"/>
      <c r="L43" s="73"/>
    </row>
    <row r="44" customFormat="false" ht="12.75" hidden="false" customHeight="false" outlineLevel="0" collapsed="false">
      <c r="A44" s="58" t="s">
        <v>40</v>
      </c>
      <c r="B44" s="62" t="s">
        <v>84</v>
      </c>
      <c r="C44" s="62"/>
      <c r="D44" s="62"/>
      <c r="E44" s="62"/>
      <c r="F44" s="62"/>
      <c r="G44" s="62"/>
      <c r="H44" s="69" t="n">
        <v>0.025</v>
      </c>
      <c r="I44" s="61" t="n">
        <f aca="false">(H44*I33)+(H44*I40)</f>
        <v>96.2194429</v>
      </c>
      <c r="J44" s="70"/>
      <c r="K44" s="70"/>
    </row>
    <row r="45" customFormat="false" ht="12.75" hidden="false" customHeight="false" outlineLevel="0" collapsed="false">
      <c r="A45" s="58" t="s">
        <v>43</v>
      </c>
      <c r="B45" s="62" t="s">
        <v>85</v>
      </c>
      <c r="C45" s="62"/>
      <c r="D45" s="62"/>
      <c r="E45" s="62"/>
      <c r="F45" s="62"/>
      <c r="G45" s="62"/>
      <c r="H45" s="69" t="n">
        <v>0.03</v>
      </c>
      <c r="I45" s="61" t="n">
        <f aca="false">(H45*I33)+(H45*I40)</f>
        <v>115.46333148</v>
      </c>
      <c r="J45" s="70"/>
      <c r="K45" s="70"/>
    </row>
    <row r="46" customFormat="false" ht="12.75" hidden="false" customHeight="false" outlineLevel="0" collapsed="false">
      <c r="A46" s="58" t="s">
        <v>45</v>
      </c>
      <c r="B46" s="62" t="s">
        <v>86</v>
      </c>
      <c r="C46" s="62"/>
      <c r="D46" s="62"/>
      <c r="E46" s="62"/>
      <c r="F46" s="62"/>
      <c r="G46" s="62"/>
      <c r="H46" s="69" t="n">
        <v>0.015</v>
      </c>
      <c r="I46" s="61" t="n">
        <f aca="false">(H46*I33)+(H46*I40)</f>
        <v>57.73166574</v>
      </c>
      <c r="J46" s="70"/>
      <c r="K46" s="70"/>
    </row>
    <row r="47" customFormat="false" ht="12.75" hidden="false" customHeight="false" outlineLevel="0" collapsed="false">
      <c r="A47" s="58" t="s">
        <v>47</v>
      </c>
      <c r="B47" s="62" t="s">
        <v>87</v>
      </c>
      <c r="C47" s="62"/>
      <c r="D47" s="62"/>
      <c r="E47" s="62"/>
      <c r="F47" s="62"/>
      <c r="G47" s="62"/>
      <c r="H47" s="69" t="n">
        <v>0.01</v>
      </c>
      <c r="I47" s="61" t="n">
        <f aca="false">(H47*I33)+(H47*I40)</f>
        <v>38.48777716</v>
      </c>
      <c r="J47" s="70"/>
      <c r="K47" s="70"/>
    </row>
    <row r="48" customFormat="false" ht="12.75" hidden="false" customHeight="false" outlineLevel="0" collapsed="false">
      <c r="A48" s="58" t="s">
        <v>71</v>
      </c>
      <c r="B48" s="62" t="s">
        <v>88</v>
      </c>
      <c r="C48" s="62"/>
      <c r="D48" s="62"/>
      <c r="E48" s="62"/>
      <c r="F48" s="62"/>
      <c r="G48" s="62"/>
      <c r="H48" s="69" t="n">
        <v>0.006</v>
      </c>
      <c r="I48" s="61" t="n">
        <f aca="false">(H48*I33)+(H48*I40)</f>
        <v>23.092666296</v>
      </c>
      <c r="J48" s="67"/>
    </row>
    <row r="49" customFormat="false" ht="12.75" hidden="false" customHeight="false" outlineLevel="0" collapsed="false">
      <c r="A49" s="58" t="s">
        <v>73</v>
      </c>
      <c r="B49" s="62" t="s">
        <v>89</v>
      </c>
      <c r="C49" s="62"/>
      <c r="D49" s="62"/>
      <c r="E49" s="62"/>
      <c r="F49" s="62"/>
      <c r="G49" s="62"/>
      <c r="H49" s="69" t="n">
        <v>0.002</v>
      </c>
      <c r="I49" s="61" t="n">
        <f aca="false">(H49*I33)+(H49*I40)</f>
        <v>7.697555432</v>
      </c>
      <c r="J49" s="67"/>
    </row>
    <row r="50" customFormat="false" ht="12.75" hidden="false" customHeight="false" outlineLevel="0" collapsed="false">
      <c r="A50" s="58" t="s">
        <v>90</v>
      </c>
      <c r="B50" s="62" t="s">
        <v>91</v>
      </c>
      <c r="C50" s="62"/>
      <c r="D50" s="62"/>
      <c r="E50" s="62"/>
      <c r="F50" s="62"/>
      <c r="G50" s="62"/>
      <c r="H50" s="69" t="n">
        <v>0.08</v>
      </c>
      <c r="I50" s="61" t="n">
        <f aca="false">(H50*I33)+(H50*I40)</f>
        <v>307.90221728</v>
      </c>
      <c r="J50" s="67"/>
    </row>
    <row r="51" customFormat="false" ht="12.75" hidden="false" customHeight="false" outlineLevel="0" collapsed="false">
      <c r="A51" s="58" t="s">
        <v>92</v>
      </c>
      <c r="B51" s="58"/>
      <c r="C51" s="58"/>
      <c r="D51" s="58"/>
      <c r="E51" s="58"/>
      <c r="F51" s="58"/>
      <c r="G51" s="58"/>
      <c r="H51" s="71" t="n">
        <f aca="false">SUM(H43:H50)</f>
        <v>0.368</v>
      </c>
      <c r="I51" s="64" t="n">
        <f aca="false">SUM(I43:I50)</f>
        <v>1416.350199488</v>
      </c>
      <c r="J51" s="67"/>
      <c r="K51" s="74"/>
    </row>
    <row r="52" customFormat="false" ht="12.75" hidden="false" customHeight="false" outlineLevel="0" collapsed="false">
      <c r="A52" s="75"/>
      <c r="B52" s="75"/>
      <c r="C52" s="75"/>
      <c r="D52" s="75"/>
      <c r="E52" s="75"/>
      <c r="F52" s="75"/>
      <c r="G52" s="75"/>
      <c r="H52" s="75"/>
      <c r="I52" s="75"/>
      <c r="J52" s="67"/>
    </row>
    <row r="53" customFormat="false" ht="12.75" hidden="false" customHeight="false" outlineLevel="0" collapsed="false">
      <c r="A53" s="76" t="s">
        <v>93</v>
      </c>
      <c r="B53" s="76"/>
      <c r="C53" s="76"/>
      <c r="D53" s="76"/>
      <c r="E53" s="76"/>
      <c r="F53" s="76"/>
      <c r="G53" s="76"/>
      <c r="H53" s="77"/>
      <c r="I53" s="76" t="s">
        <v>66</v>
      </c>
      <c r="J53" s="67"/>
    </row>
    <row r="54" customFormat="false" ht="12.75" hidden="false" customHeight="true" outlineLevel="0" collapsed="false">
      <c r="A54" s="58" t="s">
        <v>37</v>
      </c>
      <c r="B54" s="59" t="s">
        <v>94</v>
      </c>
      <c r="C54" s="59"/>
      <c r="D54" s="59"/>
      <c r="E54" s="78" t="n">
        <v>2</v>
      </c>
      <c r="F54" s="79" t="n">
        <v>4</v>
      </c>
      <c r="G54" s="78" t="n">
        <v>22</v>
      </c>
      <c r="H54" s="80" t="s">
        <v>95</v>
      </c>
      <c r="I54" s="61" t="n">
        <f aca="false">(E54*F54*G54)-(I26*0.06)</f>
        <v>55.166</v>
      </c>
      <c r="J54" s="67"/>
      <c r="L54" s="81"/>
    </row>
    <row r="55" customFormat="false" ht="12.75" hidden="false" customHeight="true" outlineLevel="0" collapsed="false">
      <c r="A55" s="58" t="s">
        <v>40</v>
      </c>
      <c r="B55" s="59" t="s">
        <v>96</v>
      </c>
      <c r="C55" s="59"/>
      <c r="D55" s="59"/>
      <c r="E55" s="78" t="n">
        <v>1</v>
      </c>
      <c r="F55" s="79" t="n">
        <v>23.98</v>
      </c>
      <c r="G55" s="78" t="n">
        <v>26</v>
      </c>
      <c r="H55" s="80" t="s">
        <v>95</v>
      </c>
      <c r="I55" s="61" t="n">
        <f aca="false">(E55*F55*(1-0.2)*G55)</f>
        <v>498.784</v>
      </c>
      <c r="J55" s="67"/>
      <c r="L55" s="81"/>
    </row>
    <row r="56" customFormat="false" ht="12.75" hidden="false" customHeight="false" outlineLevel="0" collapsed="false">
      <c r="A56" s="58" t="s">
        <v>43</v>
      </c>
      <c r="B56" s="60" t="s">
        <v>97</v>
      </c>
      <c r="C56" s="60"/>
      <c r="D56" s="60"/>
      <c r="E56" s="60"/>
      <c r="F56" s="60"/>
      <c r="G56" s="60"/>
      <c r="H56" s="80" t="s">
        <v>95</v>
      </c>
      <c r="I56" s="61" t="n">
        <v>135</v>
      </c>
      <c r="J56" s="67"/>
      <c r="L56" s="81"/>
    </row>
    <row r="57" customFormat="false" ht="12.75" hidden="false" customHeight="false" outlineLevel="0" collapsed="false">
      <c r="A57" s="58" t="s">
        <v>45</v>
      </c>
      <c r="B57" s="62" t="s">
        <v>98</v>
      </c>
      <c r="C57" s="62"/>
      <c r="D57" s="62"/>
      <c r="E57" s="62"/>
      <c r="F57" s="62"/>
      <c r="G57" s="62"/>
      <c r="H57" s="82"/>
      <c r="I57" s="61" t="n">
        <f aca="false">H57/12</f>
        <v>0</v>
      </c>
      <c r="J57" s="67"/>
    </row>
    <row r="58" customFormat="false" ht="12.75" hidden="false" customHeight="false" outlineLevel="0" collapsed="false">
      <c r="A58" s="58" t="s">
        <v>47</v>
      </c>
      <c r="B58" s="62" t="s">
        <v>99</v>
      </c>
      <c r="C58" s="62"/>
      <c r="D58" s="62"/>
      <c r="E58" s="62"/>
      <c r="F58" s="62"/>
      <c r="G58" s="62"/>
      <c r="H58" s="80" t="s">
        <v>95</v>
      </c>
      <c r="I58" s="61"/>
      <c r="J58" s="67"/>
    </row>
    <row r="59" customFormat="false" ht="12.75" hidden="false" customHeight="false" outlineLevel="0" collapsed="false">
      <c r="A59" s="58" t="s">
        <v>71</v>
      </c>
      <c r="B59" s="60" t="s">
        <v>100</v>
      </c>
      <c r="C59" s="60"/>
      <c r="D59" s="60"/>
      <c r="E59" s="60"/>
      <c r="F59" s="60"/>
      <c r="G59" s="60"/>
      <c r="H59" s="80" t="s">
        <v>95</v>
      </c>
      <c r="I59" s="61" t="n">
        <v>0</v>
      </c>
      <c r="J59" s="67"/>
    </row>
    <row r="60" customFormat="false" ht="12.75" hidden="false" customHeight="false" outlineLevel="0" collapsed="false">
      <c r="A60" s="58" t="s">
        <v>101</v>
      </c>
      <c r="B60" s="58"/>
      <c r="C60" s="58"/>
      <c r="D60" s="58"/>
      <c r="E60" s="58"/>
      <c r="F60" s="58"/>
      <c r="G60" s="58"/>
      <c r="H60" s="58"/>
      <c r="I60" s="64" t="n">
        <f aca="false">TRUNC(SUM(I54:I59),2)</f>
        <v>688.95</v>
      </c>
      <c r="J60" s="67"/>
    </row>
    <row r="61" customFormat="false" ht="39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67"/>
    </row>
    <row r="62" customFormat="false" ht="12.75" hidden="false" customHeight="false" outlineLevel="0" collapsed="false">
      <c r="A62" s="84" t="s">
        <v>102</v>
      </c>
      <c r="B62" s="84"/>
      <c r="C62" s="84"/>
      <c r="D62" s="84"/>
      <c r="E62" s="84"/>
      <c r="F62" s="84"/>
      <c r="G62" s="84"/>
      <c r="H62" s="84"/>
      <c r="I62" s="84"/>
      <c r="J62" s="67"/>
    </row>
    <row r="63" customFormat="false" ht="12.75" hidden="false" customHeight="false" outlineLevel="0" collapsed="false">
      <c r="A63" s="58" t="s">
        <v>103</v>
      </c>
      <c r="B63" s="58"/>
      <c r="C63" s="58"/>
      <c r="D63" s="58"/>
      <c r="E63" s="58"/>
      <c r="F63" s="58"/>
      <c r="G63" s="58"/>
      <c r="H63" s="58"/>
      <c r="I63" s="58" t="s">
        <v>66</v>
      </c>
      <c r="J63" s="67"/>
    </row>
    <row r="64" customFormat="false" ht="12.75" hidden="false" customHeight="false" outlineLevel="0" collapsed="false">
      <c r="A64" s="58" t="s">
        <v>104</v>
      </c>
      <c r="B64" s="80" t="s">
        <v>105</v>
      </c>
      <c r="C64" s="80"/>
      <c r="D64" s="80"/>
      <c r="E64" s="80"/>
      <c r="F64" s="80"/>
      <c r="G64" s="80"/>
      <c r="H64" s="80"/>
      <c r="I64" s="61" t="n">
        <f aca="false">I40</f>
        <v>626.537716</v>
      </c>
      <c r="J64" s="67"/>
    </row>
    <row r="65" customFormat="false" ht="12.75" hidden="false" customHeight="false" outlineLevel="0" collapsed="false">
      <c r="A65" s="58" t="s">
        <v>106</v>
      </c>
      <c r="B65" s="80" t="s">
        <v>107</v>
      </c>
      <c r="C65" s="80"/>
      <c r="D65" s="80"/>
      <c r="E65" s="80"/>
      <c r="F65" s="80"/>
      <c r="G65" s="80"/>
      <c r="H65" s="80"/>
      <c r="I65" s="61" t="n">
        <f aca="false">I51</f>
        <v>1416.350199488</v>
      </c>
      <c r="J65" s="67"/>
    </row>
    <row r="66" customFormat="false" ht="12.75" hidden="false" customHeight="false" outlineLevel="0" collapsed="false">
      <c r="A66" s="58" t="s">
        <v>108</v>
      </c>
      <c r="B66" s="80" t="s">
        <v>109</v>
      </c>
      <c r="C66" s="80"/>
      <c r="D66" s="80"/>
      <c r="E66" s="80"/>
      <c r="F66" s="80"/>
      <c r="G66" s="80"/>
      <c r="H66" s="80"/>
      <c r="I66" s="61" t="n">
        <f aca="false">I60</f>
        <v>688.95</v>
      </c>
      <c r="J66" s="67"/>
    </row>
    <row r="67" customFormat="false" ht="12.75" hidden="false" customHeight="false" outlineLevel="0" collapsed="false">
      <c r="A67" s="58" t="s">
        <v>110</v>
      </c>
      <c r="B67" s="58"/>
      <c r="C67" s="58"/>
      <c r="D67" s="58"/>
      <c r="E67" s="58"/>
      <c r="F67" s="58"/>
      <c r="G67" s="58"/>
      <c r="H67" s="58"/>
      <c r="I67" s="64" t="n">
        <f aca="false">TRUNC(SUM(I64:I66),2)</f>
        <v>2731.83</v>
      </c>
      <c r="J67" s="67"/>
    </row>
    <row r="68" customFormat="false" ht="12.75" hidden="false" customHeight="false" outlineLevel="0" collapsed="false">
      <c r="A68" s="85"/>
      <c r="B68" s="85"/>
      <c r="C68" s="85"/>
      <c r="D68" s="85"/>
      <c r="E68" s="85"/>
      <c r="F68" s="85"/>
      <c r="G68" s="85"/>
      <c r="H68" s="85"/>
      <c r="I68" s="85"/>
      <c r="J68" s="67"/>
    </row>
    <row r="69" customFormat="false" ht="12.75" hidden="false" customHeight="false" outlineLevel="0" collapsed="false">
      <c r="A69" s="50" t="s">
        <v>111</v>
      </c>
      <c r="B69" s="50"/>
      <c r="C69" s="50"/>
      <c r="D69" s="50"/>
      <c r="E69" s="50"/>
      <c r="F69" s="50"/>
      <c r="G69" s="50"/>
      <c r="H69" s="50"/>
      <c r="I69" s="50"/>
      <c r="J69" s="67"/>
    </row>
    <row r="70" customFormat="false" ht="12.75" hidden="false" customHeight="false" outlineLevel="0" collapsed="false">
      <c r="A70" s="49" t="n">
        <v>3</v>
      </c>
      <c r="B70" s="49" t="s">
        <v>112</v>
      </c>
      <c r="C70" s="49"/>
      <c r="D70" s="49"/>
      <c r="E70" s="49"/>
      <c r="F70" s="49"/>
      <c r="G70" s="49"/>
      <c r="H70" s="76" t="s">
        <v>65</v>
      </c>
      <c r="I70" s="49" t="s">
        <v>66</v>
      </c>
      <c r="J70" s="67"/>
    </row>
    <row r="71" customFormat="false" ht="12.75" hidden="false" customHeight="false" outlineLevel="0" collapsed="false">
      <c r="A71" s="58" t="s">
        <v>37</v>
      </c>
      <c r="B71" s="86" t="s">
        <v>113</v>
      </c>
      <c r="C71" s="86"/>
      <c r="D71" s="86"/>
      <c r="E71" s="86"/>
      <c r="F71" s="86"/>
      <c r="G71" s="86"/>
      <c r="H71" s="87" t="n">
        <f aca="false">5%/12</f>
        <v>0.00416666666666667</v>
      </c>
      <c r="I71" s="88" t="n">
        <f aca="false">H71*I33</f>
        <v>13.426</v>
      </c>
      <c r="J71" s="67"/>
    </row>
    <row r="72" customFormat="false" ht="12.75" hidden="false" customHeight="false" outlineLevel="0" collapsed="false">
      <c r="A72" s="58" t="s">
        <v>40</v>
      </c>
      <c r="B72" s="86" t="s">
        <v>114</v>
      </c>
      <c r="C72" s="86"/>
      <c r="D72" s="86"/>
      <c r="E72" s="86"/>
      <c r="F72" s="86"/>
      <c r="G72" s="86"/>
      <c r="H72" s="69" t="n">
        <f aca="false">H71*H50</f>
        <v>0.000333333333333333</v>
      </c>
      <c r="I72" s="88" t="n">
        <f aca="false">H72*I33</f>
        <v>1.07408</v>
      </c>
      <c r="J72" s="67"/>
    </row>
    <row r="73" customFormat="false" ht="12.75" hidden="false" customHeight="false" outlineLevel="0" collapsed="false">
      <c r="A73" s="58" t="s">
        <v>43</v>
      </c>
      <c r="B73" s="86" t="s">
        <v>115</v>
      </c>
      <c r="C73" s="86"/>
      <c r="D73" s="86"/>
      <c r="E73" s="86"/>
      <c r="F73" s="86"/>
      <c r="G73" s="86"/>
      <c r="H73" s="69" t="n">
        <v>0.02</v>
      </c>
      <c r="I73" s="88" t="n">
        <f aca="false">H73*I33</f>
        <v>64.4448</v>
      </c>
      <c r="J73" s="67"/>
    </row>
    <row r="74" customFormat="false" ht="12.75" hidden="false" customHeight="false" outlineLevel="0" collapsed="false">
      <c r="A74" s="58" t="s">
        <v>45</v>
      </c>
      <c r="B74" s="86" t="s">
        <v>116</v>
      </c>
      <c r="C74" s="86"/>
      <c r="D74" s="86"/>
      <c r="E74" s="86"/>
      <c r="F74" s="86"/>
      <c r="G74" s="86"/>
      <c r="H74" s="89" t="n">
        <f aca="false">7/30/12*100%</f>
        <v>0.0194444444444444</v>
      </c>
      <c r="I74" s="88" t="n">
        <f aca="false">H74*I33</f>
        <v>62.6546666666667</v>
      </c>
      <c r="J74" s="67"/>
    </row>
    <row r="75" customFormat="false" ht="12.75" hidden="false" customHeight="false" outlineLevel="0" collapsed="false">
      <c r="A75" s="58" t="s">
        <v>47</v>
      </c>
      <c r="B75" s="86" t="s">
        <v>117</v>
      </c>
      <c r="C75" s="86"/>
      <c r="D75" s="86"/>
      <c r="E75" s="86"/>
      <c r="F75" s="86"/>
      <c r="G75" s="86"/>
      <c r="H75" s="69" t="n">
        <f aca="false">H74*H51</f>
        <v>0.00715555555555556</v>
      </c>
      <c r="I75" s="88" t="n">
        <f aca="false">H75*I33</f>
        <v>23.0569173333333</v>
      </c>
      <c r="J75" s="67"/>
    </row>
    <row r="76" customFormat="false" ht="12.75" hidden="false" customHeight="false" outlineLevel="0" collapsed="false">
      <c r="A76" s="58" t="s">
        <v>71</v>
      </c>
      <c r="B76" s="86" t="s">
        <v>118</v>
      </c>
      <c r="C76" s="86"/>
      <c r="D76" s="86"/>
      <c r="E76" s="86"/>
      <c r="F76" s="86"/>
      <c r="G76" s="86"/>
      <c r="H76" s="69" t="n">
        <v>0.02</v>
      </c>
      <c r="I76" s="88" t="n">
        <f aca="false">H76*I33</f>
        <v>64.4448</v>
      </c>
      <c r="J76" s="67"/>
    </row>
    <row r="77" customFormat="false" ht="12.75" hidden="false" customHeight="false" outlineLevel="0" collapsed="false">
      <c r="A77" s="58" t="s">
        <v>119</v>
      </c>
      <c r="B77" s="58"/>
      <c r="C77" s="58"/>
      <c r="D77" s="58"/>
      <c r="E77" s="58"/>
      <c r="F77" s="58"/>
      <c r="G77" s="58"/>
      <c r="H77" s="90" t="n">
        <f aca="false">TRUNC(SUM(H71:H76),4)</f>
        <v>0.0711</v>
      </c>
      <c r="I77" s="64" t="n">
        <f aca="false">TRUNC(SUM(I71:I76),2)</f>
        <v>229.1</v>
      </c>
      <c r="J77" s="67"/>
    </row>
    <row r="78" customFormat="false" ht="12.75" hidden="false" customHeight="false" outlineLevel="0" collapsed="false">
      <c r="A78" s="91"/>
      <c r="B78" s="91"/>
      <c r="C78" s="91"/>
      <c r="D78" s="91"/>
      <c r="E78" s="91"/>
      <c r="F78" s="91"/>
      <c r="G78" s="91"/>
      <c r="H78" s="91"/>
      <c r="I78" s="91"/>
      <c r="J78" s="67"/>
    </row>
    <row r="79" customFormat="false" ht="12.75" hidden="false" customHeight="false" outlineLevel="0" collapsed="false">
      <c r="A79" s="50" t="s">
        <v>120</v>
      </c>
      <c r="B79" s="50"/>
      <c r="C79" s="50"/>
      <c r="D79" s="50"/>
      <c r="E79" s="50"/>
      <c r="F79" s="50"/>
      <c r="G79" s="50"/>
      <c r="H79" s="50"/>
      <c r="I79" s="50"/>
      <c r="J79" s="67"/>
    </row>
    <row r="80" customFormat="false" ht="12.75" hidden="false" customHeight="false" outlineLevel="0" collapsed="false">
      <c r="A80" s="58" t="s">
        <v>121</v>
      </c>
      <c r="B80" s="58"/>
      <c r="C80" s="58"/>
      <c r="D80" s="58"/>
      <c r="E80" s="58"/>
      <c r="F80" s="58"/>
      <c r="G80" s="58"/>
      <c r="H80" s="58" t="s">
        <v>65</v>
      </c>
      <c r="I80" s="58" t="s">
        <v>66</v>
      </c>
      <c r="J80" s="67"/>
    </row>
    <row r="81" customFormat="false" ht="12.75" hidden="false" customHeight="false" outlineLevel="0" collapsed="false">
      <c r="A81" s="58" t="s">
        <v>37</v>
      </c>
      <c r="B81" s="62" t="s">
        <v>122</v>
      </c>
      <c r="C81" s="62"/>
      <c r="D81" s="62"/>
      <c r="E81" s="62"/>
      <c r="F81" s="62"/>
      <c r="G81" s="62"/>
      <c r="H81" s="69" t="n">
        <f aca="false">(1/12) + (1/12*0.3333)</f>
        <v>0.111108333333333</v>
      </c>
      <c r="I81" s="61" t="n">
        <f aca="false">$I$33*H81</f>
        <v>358.017716</v>
      </c>
      <c r="J81" s="67"/>
    </row>
    <row r="82" customFormat="false" ht="12.75" hidden="false" customHeight="false" outlineLevel="0" collapsed="false">
      <c r="A82" s="58" t="s">
        <v>40</v>
      </c>
      <c r="B82" s="62" t="s">
        <v>123</v>
      </c>
      <c r="C82" s="62"/>
      <c r="D82" s="62"/>
      <c r="E82" s="62"/>
      <c r="F82" s="62"/>
      <c r="G82" s="62"/>
      <c r="H82" s="69" t="n">
        <v>0.002778</v>
      </c>
      <c r="I82" s="61" t="n">
        <f aca="false">$I$33*H82</f>
        <v>8.95138272</v>
      </c>
      <c r="J82" s="67"/>
    </row>
    <row r="83" customFormat="false" ht="12.75" hidden="false" customHeight="false" outlineLevel="0" collapsed="false">
      <c r="A83" s="58" t="s">
        <v>43</v>
      </c>
      <c r="B83" s="62" t="s">
        <v>124</v>
      </c>
      <c r="C83" s="62"/>
      <c r="D83" s="62"/>
      <c r="E83" s="62"/>
      <c r="F83" s="62"/>
      <c r="G83" s="62"/>
      <c r="H83" s="69" t="n">
        <v>0.000208</v>
      </c>
      <c r="I83" s="61" t="n">
        <f aca="false">$I$33*H83</f>
        <v>0.67022592</v>
      </c>
      <c r="J83" s="67"/>
    </row>
    <row r="84" customFormat="false" ht="12.75" hidden="false" customHeight="false" outlineLevel="0" collapsed="false">
      <c r="A84" s="58" t="s">
        <v>45</v>
      </c>
      <c r="B84" s="62" t="s">
        <v>125</v>
      </c>
      <c r="C84" s="62"/>
      <c r="D84" s="62"/>
      <c r="E84" s="62"/>
      <c r="F84" s="62"/>
      <c r="G84" s="62"/>
      <c r="H84" s="69" t="n">
        <v>0.005</v>
      </c>
      <c r="I84" s="61" t="n">
        <f aca="false">$I$33*H84</f>
        <v>16.1112</v>
      </c>
      <c r="J84" s="67"/>
    </row>
    <row r="85" customFormat="false" ht="12.75" hidden="false" customHeight="false" outlineLevel="0" collapsed="false">
      <c r="A85" s="58" t="s">
        <v>47</v>
      </c>
      <c r="B85" s="62" t="s">
        <v>126</v>
      </c>
      <c r="C85" s="62"/>
      <c r="D85" s="62"/>
      <c r="E85" s="62"/>
      <c r="F85" s="62"/>
      <c r="G85" s="62"/>
      <c r="H85" s="69" t="n">
        <v>0.00074</v>
      </c>
      <c r="I85" s="61" t="n">
        <f aca="false">$I$33*H85</f>
        <v>2.3844576</v>
      </c>
      <c r="J85" s="67"/>
    </row>
    <row r="86" customFormat="false" ht="12.75" hidden="false" customHeight="false" outlineLevel="0" collapsed="false">
      <c r="A86" s="58" t="s">
        <v>71</v>
      </c>
      <c r="B86" s="62" t="s">
        <v>127</v>
      </c>
      <c r="C86" s="62"/>
      <c r="D86" s="62"/>
      <c r="E86" s="62"/>
      <c r="F86" s="62"/>
      <c r="G86" s="62"/>
      <c r="H86" s="69" t="n">
        <v>0.002778</v>
      </c>
      <c r="I86" s="61" t="n">
        <f aca="false">$I$33*H86</f>
        <v>8.95138272</v>
      </c>
      <c r="J86" s="67"/>
    </row>
    <row r="87" customFormat="false" ht="12.75" hidden="false" customHeight="false" outlineLevel="0" collapsed="false">
      <c r="A87" s="58"/>
      <c r="B87" s="58" t="s">
        <v>128</v>
      </c>
      <c r="C87" s="58"/>
      <c r="D87" s="58"/>
      <c r="E87" s="58"/>
      <c r="F87" s="58"/>
      <c r="G87" s="58"/>
      <c r="H87" s="71" t="n">
        <f aca="false">H81+H82+H83+H84+H85+H86</f>
        <v>0.122612333333333</v>
      </c>
      <c r="I87" s="64" t="n">
        <f aca="false">I81+I82+I83+I84+I85+I86</f>
        <v>395.08636496</v>
      </c>
      <c r="J87" s="67"/>
    </row>
    <row r="88" customFormat="false" ht="12.75" hidden="false" customHeight="false" outlineLevel="0" collapsed="false">
      <c r="A88" s="92"/>
      <c r="B88" s="92"/>
      <c r="C88" s="92"/>
      <c r="D88" s="92"/>
      <c r="E88" s="92"/>
      <c r="F88" s="92"/>
      <c r="G88" s="92"/>
      <c r="H88" s="92"/>
      <c r="I88" s="92"/>
      <c r="J88" s="67"/>
    </row>
    <row r="89" customFormat="false" ht="12.75" hidden="false" customHeight="false" outlineLevel="0" collapsed="false">
      <c r="A89" s="49" t="s">
        <v>129</v>
      </c>
      <c r="B89" s="49"/>
      <c r="C89" s="49"/>
      <c r="D89" s="49"/>
      <c r="E89" s="49"/>
      <c r="F89" s="49"/>
      <c r="G89" s="49"/>
      <c r="H89" s="49" t="s">
        <v>65</v>
      </c>
      <c r="I89" s="49" t="s">
        <v>66</v>
      </c>
      <c r="J89" s="67"/>
    </row>
    <row r="90" customFormat="false" ht="12.75" hidden="false" customHeight="false" outlineLevel="0" collapsed="false">
      <c r="A90" s="49" t="s">
        <v>37</v>
      </c>
      <c r="B90" s="48" t="s">
        <v>130</v>
      </c>
      <c r="C90" s="48"/>
      <c r="D90" s="48"/>
      <c r="E90" s="48"/>
      <c r="F90" s="48"/>
      <c r="G90" s="48"/>
      <c r="H90" s="93" t="n">
        <v>0</v>
      </c>
      <c r="I90" s="57" t="n">
        <f aca="false">$I$33*H90</f>
        <v>0</v>
      </c>
      <c r="J90" s="67"/>
    </row>
    <row r="91" customFormat="false" ht="12.75" hidden="false" customHeight="false" outlineLevel="0" collapsed="false">
      <c r="A91" s="49" t="s">
        <v>131</v>
      </c>
      <c r="B91" s="49"/>
      <c r="C91" s="49"/>
      <c r="D91" s="49"/>
      <c r="E91" s="49"/>
      <c r="F91" s="49"/>
      <c r="G91" s="49"/>
      <c r="H91" s="94" t="n">
        <f aca="false">H90</f>
        <v>0</v>
      </c>
      <c r="I91" s="95" t="n">
        <f aca="false">I90</f>
        <v>0</v>
      </c>
      <c r="J91" s="67"/>
    </row>
    <row r="92" customFormat="false" ht="12.75" hidden="false" customHeight="false" outlineLevel="0" collapsed="false">
      <c r="A92" s="96"/>
      <c r="B92" s="96"/>
      <c r="C92" s="96"/>
      <c r="D92" s="96"/>
      <c r="E92" s="96"/>
      <c r="F92" s="96"/>
      <c r="G92" s="96"/>
      <c r="H92" s="96"/>
      <c r="I92" s="96"/>
      <c r="J92" s="67"/>
    </row>
    <row r="93" customFormat="false" ht="12.75" hidden="false" customHeight="false" outlineLevel="0" collapsed="false">
      <c r="A93" s="84" t="s">
        <v>132</v>
      </c>
      <c r="B93" s="84"/>
      <c r="C93" s="84"/>
      <c r="D93" s="84"/>
      <c r="E93" s="84"/>
      <c r="F93" s="84"/>
      <c r="G93" s="84"/>
      <c r="H93" s="84"/>
      <c r="I93" s="84"/>
      <c r="J93" s="67"/>
    </row>
    <row r="94" customFormat="false" ht="12.75" hidden="false" customHeight="false" outlineLevel="0" collapsed="false">
      <c r="A94" s="58" t="s">
        <v>133</v>
      </c>
      <c r="B94" s="58"/>
      <c r="C94" s="58"/>
      <c r="D94" s="58"/>
      <c r="E94" s="58"/>
      <c r="F94" s="58"/>
      <c r="G94" s="58"/>
      <c r="H94" s="58"/>
      <c r="I94" s="58" t="s">
        <v>66</v>
      </c>
      <c r="J94" s="67"/>
    </row>
    <row r="95" customFormat="false" ht="12.75" hidden="false" customHeight="false" outlineLevel="0" collapsed="false">
      <c r="A95" s="58" t="s">
        <v>134</v>
      </c>
      <c r="B95" s="80" t="s">
        <v>135</v>
      </c>
      <c r="C95" s="80"/>
      <c r="D95" s="80"/>
      <c r="E95" s="80"/>
      <c r="F95" s="80"/>
      <c r="G95" s="80"/>
      <c r="H95" s="80"/>
      <c r="I95" s="61" t="n">
        <f aca="false">I87</f>
        <v>395.08636496</v>
      </c>
      <c r="J95" s="67"/>
    </row>
    <row r="96" customFormat="false" ht="12.75" hidden="false" customHeight="false" outlineLevel="0" collapsed="false">
      <c r="A96" s="58" t="s">
        <v>136</v>
      </c>
      <c r="B96" s="80" t="s">
        <v>137</v>
      </c>
      <c r="C96" s="80"/>
      <c r="D96" s="80"/>
      <c r="E96" s="80"/>
      <c r="F96" s="80"/>
      <c r="G96" s="80"/>
      <c r="H96" s="80"/>
      <c r="I96" s="61" t="n">
        <f aca="false">I91</f>
        <v>0</v>
      </c>
      <c r="J96" s="67"/>
    </row>
    <row r="97" customFormat="false" ht="12.75" hidden="false" customHeight="false" outlineLevel="0" collapsed="false">
      <c r="A97" s="58" t="s">
        <v>138</v>
      </c>
      <c r="B97" s="58"/>
      <c r="C97" s="58"/>
      <c r="D97" s="58"/>
      <c r="E97" s="58"/>
      <c r="F97" s="58"/>
      <c r="G97" s="58"/>
      <c r="H97" s="58"/>
      <c r="I97" s="64" t="n">
        <f aca="false">TRUNC(SUM(I95:I96),2)</f>
        <v>395.08</v>
      </c>
      <c r="J97" s="67"/>
    </row>
    <row r="98" customFormat="false" ht="12.75" hidden="false" customHeight="false" outlineLevel="0" collapsed="false">
      <c r="A98" s="85"/>
      <c r="B98" s="85"/>
      <c r="C98" s="85"/>
      <c r="D98" s="85"/>
      <c r="E98" s="85"/>
      <c r="F98" s="85"/>
      <c r="G98" s="85"/>
      <c r="H98" s="85"/>
      <c r="I98" s="85"/>
      <c r="J98" s="67"/>
    </row>
    <row r="99" customFormat="false" ht="12.75" hidden="false" customHeight="false" outlineLevel="0" collapsed="false">
      <c r="A99" s="50" t="s">
        <v>139</v>
      </c>
      <c r="B99" s="50"/>
      <c r="C99" s="50"/>
      <c r="D99" s="50"/>
      <c r="E99" s="50"/>
      <c r="F99" s="50"/>
      <c r="G99" s="50"/>
      <c r="H99" s="50"/>
      <c r="I99" s="50"/>
      <c r="J99" s="67"/>
    </row>
    <row r="100" customFormat="false" ht="12.75" hidden="false" customHeight="false" outlineLevel="0" collapsed="false">
      <c r="A100" s="49" t="n">
        <v>5</v>
      </c>
      <c r="B100" s="49" t="s">
        <v>140</v>
      </c>
      <c r="C100" s="49"/>
      <c r="D100" s="49"/>
      <c r="E100" s="49"/>
      <c r="F100" s="49"/>
      <c r="G100" s="49"/>
      <c r="H100" s="49"/>
      <c r="I100" s="49" t="s">
        <v>66</v>
      </c>
      <c r="J100" s="67"/>
    </row>
    <row r="101" customFormat="false" ht="12.75" hidden="false" customHeight="false" outlineLevel="0" collapsed="false">
      <c r="A101" s="49" t="s">
        <v>37</v>
      </c>
      <c r="B101" s="97" t="s">
        <v>141</v>
      </c>
      <c r="C101" s="97"/>
      <c r="D101" s="97"/>
      <c r="E101" s="97"/>
      <c r="F101" s="97"/>
      <c r="G101" s="97"/>
      <c r="H101" s="47" t="s">
        <v>95</v>
      </c>
      <c r="I101" s="57" t="n">
        <f aca="false">'Insumos-Fardamentos'!D9</f>
        <v>50.825</v>
      </c>
      <c r="J101" s="67"/>
    </row>
    <row r="102" customFormat="false" ht="12.75" hidden="false" customHeight="false" outlineLevel="0" collapsed="false">
      <c r="A102" s="49" t="s">
        <v>40</v>
      </c>
      <c r="B102" s="97" t="s">
        <v>142</v>
      </c>
      <c r="C102" s="97"/>
      <c r="D102" s="97"/>
      <c r="E102" s="97"/>
      <c r="F102" s="97"/>
      <c r="G102" s="97"/>
      <c r="H102" s="47" t="s">
        <v>95</v>
      </c>
      <c r="I102" s="57" t="n">
        <v>0</v>
      </c>
      <c r="J102" s="67"/>
    </row>
    <row r="103" customFormat="false" ht="12.75" hidden="false" customHeight="false" outlineLevel="0" collapsed="false">
      <c r="A103" s="98" t="s">
        <v>43</v>
      </c>
      <c r="B103" s="97" t="s">
        <v>143</v>
      </c>
      <c r="C103" s="97"/>
      <c r="D103" s="97"/>
      <c r="E103" s="97"/>
      <c r="F103" s="97"/>
      <c r="G103" s="97"/>
      <c r="H103" s="47" t="s">
        <v>95</v>
      </c>
      <c r="I103" s="57" t="n">
        <v>0</v>
      </c>
      <c r="J103" s="67"/>
    </row>
    <row r="104" customFormat="false" ht="12.75" hidden="false" customHeight="false" outlineLevel="0" collapsed="false">
      <c r="A104" s="98" t="s">
        <v>45</v>
      </c>
      <c r="B104" s="97" t="s">
        <v>144</v>
      </c>
      <c r="C104" s="97"/>
      <c r="D104" s="97"/>
      <c r="E104" s="97"/>
      <c r="F104" s="97"/>
      <c r="G104" s="97"/>
      <c r="H104" s="47" t="s">
        <v>95</v>
      </c>
      <c r="I104" s="57" t="n">
        <v>0</v>
      </c>
      <c r="J104" s="67"/>
    </row>
    <row r="105" customFormat="false" ht="12.75" hidden="false" customHeight="false" outlineLevel="0" collapsed="false">
      <c r="A105" s="98" t="s">
        <v>47</v>
      </c>
      <c r="B105" s="97" t="s">
        <v>145</v>
      </c>
      <c r="C105" s="97"/>
      <c r="D105" s="97"/>
      <c r="E105" s="97"/>
      <c r="F105" s="97"/>
      <c r="G105" s="97"/>
      <c r="H105" s="47" t="s">
        <v>95</v>
      </c>
      <c r="I105" s="57" t="n">
        <f aca="false">'Insumos-Fardamentos'!D14</f>
        <v>47.26</v>
      </c>
      <c r="J105" s="67"/>
    </row>
    <row r="106" customFormat="false" ht="12.75" hidden="false" customHeight="false" outlineLevel="0" collapsed="false">
      <c r="A106" s="49" t="s">
        <v>146</v>
      </c>
      <c r="B106" s="49"/>
      <c r="C106" s="49"/>
      <c r="D106" s="49"/>
      <c r="E106" s="49"/>
      <c r="F106" s="49"/>
      <c r="G106" s="49"/>
      <c r="H106" s="94" t="s">
        <v>95</v>
      </c>
      <c r="I106" s="95" t="n">
        <f aca="false">TRUNC(SUM(I101:I105),2)</f>
        <v>98.08</v>
      </c>
      <c r="J106" s="67"/>
    </row>
    <row r="107" customFormat="false" ht="12.75" hidden="false" customHeight="false" outlineLevel="0" collapsed="false">
      <c r="A107" s="85"/>
      <c r="B107" s="85"/>
      <c r="C107" s="85"/>
      <c r="D107" s="85"/>
      <c r="E107" s="85"/>
      <c r="F107" s="85"/>
      <c r="G107" s="85"/>
      <c r="H107" s="85"/>
      <c r="I107" s="85"/>
      <c r="J107" s="67"/>
    </row>
    <row r="108" customFormat="false" ht="12.75" hidden="false" customHeight="false" outlineLevel="0" collapsed="false">
      <c r="A108" s="50" t="s">
        <v>147</v>
      </c>
      <c r="B108" s="50"/>
      <c r="C108" s="50"/>
      <c r="D108" s="50"/>
      <c r="E108" s="50"/>
      <c r="F108" s="50"/>
      <c r="G108" s="50"/>
      <c r="H108" s="50"/>
      <c r="I108" s="50"/>
      <c r="J108" s="67"/>
    </row>
    <row r="109" customFormat="false" ht="12.75" hidden="false" customHeight="false" outlineLevel="0" collapsed="false">
      <c r="A109" s="49" t="n">
        <v>6</v>
      </c>
      <c r="B109" s="49" t="s">
        <v>148</v>
      </c>
      <c r="C109" s="49"/>
      <c r="D109" s="49"/>
      <c r="E109" s="49"/>
      <c r="F109" s="49"/>
      <c r="G109" s="49"/>
      <c r="H109" s="49" t="s">
        <v>65</v>
      </c>
      <c r="I109" s="49" t="s">
        <v>66</v>
      </c>
      <c r="J109" s="67"/>
    </row>
    <row r="110" customFormat="false" ht="12.75" hidden="false" customHeight="false" outlineLevel="0" collapsed="false">
      <c r="A110" s="49" t="s">
        <v>37</v>
      </c>
      <c r="B110" s="48" t="s">
        <v>149</v>
      </c>
      <c r="C110" s="48"/>
      <c r="D110" s="48"/>
      <c r="E110" s="48"/>
      <c r="F110" s="48"/>
      <c r="G110" s="48"/>
      <c r="H110" s="99" t="n">
        <v>0.05</v>
      </c>
      <c r="I110" s="57" t="n">
        <f aca="false">TRUNC(H110*I134,2)</f>
        <v>333.81</v>
      </c>
      <c r="J110" s="67"/>
    </row>
    <row r="111" customFormat="false" ht="12.75" hidden="false" customHeight="false" outlineLevel="0" collapsed="false">
      <c r="A111" s="49" t="s">
        <v>40</v>
      </c>
      <c r="B111" s="48" t="s">
        <v>150</v>
      </c>
      <c r="C111" s="48"/>
      <c r="D111" s="48"/>
      <c r="E111" s="48"/>
      <c r="F111" s="48"/>
      <c r="G111" s="48"/>
      <c r="H111" s="99" t="n">
        <v>0.05</v>
      </c>
      <c r="I111" s="57" t="n">
        <f aca="false">TRUNC(H111*(I110+I134),2)</f>
        <v>350.5</v>
      </c>
      <c r="J111" s="67"/>
    </row>
    <row r="112" customFormat="false" ht="12.75" hidden="false" customHeight="false" outlineLevel="0" collapsed="false">
      <c r="A112" s="49" t="s">
        <v>43</v>
      </c>
      <c r="B112" s="100" t="s">
        <v>151</v>
      </c>
      <c r="C112" s="100"/>
      <c r="D112" s="100"/>
      <c r="E112" s="100"/>
      <c r="F112" s="100"/>
      <c r="G112" s="100"/>
      <c r="H112" s="101"/>
      <c r="I112" s="57"/>
      <c r="J112" s="67"/>
    </row>
    <row r="113" customFormat="false" ht="12.75" hidden="false" customHeight="false" outlineLevel="0" collapsed="false">
      <c r="A113" s="49" t="s">
        <v>152</v>
      </c>
      <c r="B113" s="48" t="s">
        <v>153</v>
      </c>
      <c r="C113" s="48"/>
      <c r="D113" s="48"/>
      <c r="E113" s="48"/>
      <c r="F113" s="48"/>
      <c r="G113" s="48"/>
      <c r="H113" s="102" t="n">
        <v>0.0065</v>
      </c>
      <c r="I113" s="57" t="n">
        <f aca="false">TRUNC(H113*I123,2)</f>
        <v>52.37</v>
      </c>
      <c r="J113" s="67"/>
    </row>
    <row r="114" customFormat="false" ht="12.75" hidden="false" customHeight="false" outlineLevel="0" collapsed="false">
      <c r="A114" s="49" t="s">
        <v>154</v>
      </c>
      <c r="B114" s="48" t="s">
        <v>155</v>
      </c>
      <c r="C114" s="48"/>
      <c r="D114" s="48"/>
      <c r="E114" s="48"/>
      <c r="F114" s="48"/>
      <c r="G114" s="48"/>
      <c r="H114" s="103" t="n">
        <v>0.03</v>
      </c>
      <c r="I114" s="57" t="n">
        <f aca="false">TRUNC(H114*I123,2)</f>
        <v>241.72</v>
      </c>
      <c r="J114" s="67"/>
    </row>
    <row r="115" customFormat="false" ht="12.75" hidden="false" customHeight="false" outlineLevel="0" collapsed="false">
      <c r="A115" s="49" t="s">
        <v>156</v>
      </c>
      <c r="B115" s="48" t="s">
        <v>157</v>
      </c>
      <c r="C115" s="48"/>
      <c r="D115" s="48"/>
      <c r="E115" s="48"/>
      <c r="F115" s="48"/>
      <c r="G115" s="48"/>
      <c r="H115" s="104" t="n">
        <v>0.05</v>
      </c>
      <c r="I115" s="57" t="n">
        <f aca="false">TRUNC(H115*I123,2)</f>
        <v>402.88</v>
      </c>
      <c r="J115" s="67"/>
    </row>
    <row r="116" customFormat="false" ht="12.75" hidden="false" customHeight="false" outlineLevel="0" collapsed="false">
      <c r="A116" s="49" t="s">
        <v>158</v>
      </c>
      <c r="B116" s="49"/>
      <c r="C116" s="49"/>
      <c r="D116" s="49"/>
      <c r="E116" s="49"/>
      <c r="F116" s="49"/>
      <c r="G116" s="49"/>
      <c r="H116" s="102" t="n">
        <f aca="false">SUM(H110:H115)</f>
        <v>0.1865</v>
      </c>
      <c r="I116" s="95" t="n">
        <f aca="false">TRUNC(SUM(I110:I115),2)</f>
        <v>1381.28</v>
      </c>
      <c r="J116" s="67"/>
    </row>
    <row r="117" customFormat="false" ht="76.5" hidden="false" customHeight="true" outlineLevel="0" collapsed="false">
      <c r="A117" s="52"/>
      <c r="B117" s="105"/>
      <c r="C117" s="105"/>
      <c r="D117" s="105"/>
      <c r="E117" s="105"/>
      <c r="F117" s="105"/>
      <c r="G117" s="105"/>
      <c r="H117" s="105"/>
      <c r="I117" s="105"/>
    </row>
    <row r="118" customFormat="false" ht="12.75" hidden="false" customHeight="false" outlineLevel="0" collapsed="false">
      <c r="A118" s="106" t="s">
        <v>159</v>
      </c>
      <c r="B118" s="107" t="s">
        <v>160</v>
      </c>
      <c r="C118" s="107"/>
      <c r="D118" s="107"/>
      <c r="E118" s="107"/>
      <c r="F118" s="107"/>
      <c r="G118" s="107"/>
      <c r="H118" s="108" t="n">
        <f aca="false">TRUNC(H113+H114+H115,4)</f>
        <v>0.0865</v>
      </c>
      <c r="I118" s="109"/>
    </row>
    <row r="119" customFormat="false" ht="12.75" hidden="false" customHeight="false" outlineLevel="0" collapsed="false">
      <c r="A119" s="110"/>
      <c r="B119" s="111" t="n">
        <v>100</v>
      </c>
      <c r="C119" s="111"/>
      <c r="D119" s="111"/>
      <c r="E119" s="111"/>
      <c r="F119" s="111"/>
      <c r="G119" s="111"/>
      <c r="H119" s="112"/>
      <c r="I119" s="113"/>
    </row>
    <row r="120" customFormat="false" ht="12.75" hidden="false" customHeight="false" outlineLevel="0" collapsed="false">
      <c r="A120" s="114"/>
      <c r="B120" s="111"/>
      <c r="C120" s="111"/>
      <c r="D120" s="111"/>
      <c r="E120" s="111"/>
      <c r="F120" s="111"/>
      <c r="G120" s="111"/>
      <c r="H120" s="112"/>
      <c r="I120" s="113"/>
    </row>
    <row r="121" customFormat="false" ht="12.75" hidden="false" customHeight="false" outlineLevel="0" collapsed="false">
      <c r="A121" s="110" t="s">
        <v>161</v>
      </c>
      <c r="B121" s="111" t="s">
        <v>162</v>
      </c>
      <c r="C121" s="111"/>
      <c r="D121" s="111"/>
      <c r="E121" s="111"/>
      <c r="F121" s="111"/>
      <c r="G121" s="111"/>
      <c r="H121" s="112"/>
      <c r="I121" s="113" t="n">
        <f aca="false">TRUNC(I134+I110+I111,2)</f>
        <v>7360.64</v>
      </c>
    </row>
    <row r="122" customFormat="false" ht="12.75" hidden="false" customHeight="false" outlineLevel="0" collapsed="false">
      <c r="A122" s="110"/>
      <c r="B122" s="111"/>
      <c r="C122" s="111"/>
      <c r="D122" s="111"/>
      <c r="E122" s="111"/>
      <c r="F122" s="111"/>
      <c r="G122" s="111"/>
      <c r="H122" s="112"/>
      <c r="I122" s="113"/>
    </row>
    <row r="123" customFormat="false" ht="12.75" hidden="false" customHeight="false" outlineLevel="0" collapsed="false">
      <c r="A123" s="110" t="s">
        <v>163</v>
      </c>
      <c r="B123" s="111" t="s">
        <v>164</v>
      </c>
      <c r="C123" s="111"/>
      <c r="D123" s="111"/>
      <c r="E123" s="111"/>
      <c r="F123" s="111"/>
      <c r="G123" s="111"/>
      <c r="H123" s="112"/>
      <c r="I123" s="113" t="n">
        <f aca="false">I121/(1-H118)</f>
        <v>8057.6245210728</v>
      </c>
    </row>
    <row r="124" customFormat="false" ht="12.75" hidden="false" customHeight="false" outlineLevel="0" collapsed="false">
      <c r="A124" s="110"/>
      <c r="B124" s="111"/>
      <c r="C124" s="111"/>
      <c r="D124" s="111"/>
      <c r="E124" s="111"/>
      <c r="F124" s="111"/>
      <c r="G124" s="111"/>
      <c r="H124" s="112"/>
      <c r="I124" s="113"/>
    </row>
    <row r="125" customFormat="false" ht="12.75" hidden="false" customHeight="false" outlineLevel="0" collapsed="false">
      <c r="A125" s="115"/>
      <c r="B125" s="116" t="s">
        <v>165</v>
      </c>
      <c r="C125" s="116"/>
      <c r="D125" s="116"/>
      <c r="E125" s="116"/>
      <c r="F125" s="116"/>
      <c r="G125" s="116"/>
      <c r="H125" s="117"/>
      <c r="I125" s="118" t="n">
        <f aca="false">TRUNC(I123-I121,2)</f>
        <v>696.98</v>
      </c>
      <c r="K125" s="119"/>
    </row>
    <row r="126" customFormat="false" ht="12.75" hidden="false" customHeight="false" outlineLevel="0" collapsed="false">
      <c r="A126" s="52"/>
      <c r="B126" s="52"/>
      <c r="C126" s="52"/>
      <c r="D126" s="52"/>
      <c r="E126" s="52"/>
      <c r="F126" s="52"/>
      <c r="G126" s="52"/>
      <c r="H126" s="52"/>
      <c r="I126" s="52"/>
    </row>
    <row r="127" customFormat="false" ht="12.75" hidden="false" customHeight="false" outlineLevel="0" collapsed="false">
      <c r="A127" s="84" t="s">
        <v>166</v>
      </c>
      <c r="B127" s="84"/>
      <c r="C127" s="84"/>
      <c r="D127" s="84"/>
      <c r="E127" s="84"/>
      <c r="F127" s="84"/>
      <c r="G127" s="84"/>
      <c r="H127" s="84"/>
      <c r="I127" s="84"/>
      <c r="K127" s="120"/>
    </row>
    <row r="128" customFormat="false" ht="12.75" hidden="false" customHeight="false" outlineLevel="0" collapsed="false">
      <c r="A128" s="49" t="s">
        <v>167</v>
      </c>
      <c r="B128" s="49"/>
      <c r="C128" s="49"/>
      <c r="D128" s="49"/>
      <c r="E128" s="49"/>
      <c r="F128" s="49"/>
      <c r="G128" s="49"/>
      <c r="H128" s="49"/>
      <c r="I128" s="49" t="s">
        <v>66</v>
      </c>
    </row>
    <row r="129" customFormat="false" ht="12.75" hidden="false" customHeight="false" outlineLevel="0" collapsed="false">
      <c r="A129" s="47" t="s">
        <v>37</v>
      </c>
      <c r="B129" s="48" t="str">
        <f aca="false">A24</f>
        <v>MÓDULO 1 - COMPOSIÇÃO DA REMUNERAÇÃO</v>
      </c>
      <c r="C129" s="48"/>
      <c r="D129" s="48"/>
      <c r="E129" s="48"/>
      <c r="F129" s="48"/>
      <c r="G129" s="48"/>
      <c r="H129" s="48"/>
      <c r="I129" s="57" t="n">
        <f aca="false">I33</f>
        <v>3222.24</v>
      </c>
    </row>
    <row r="130" customFormat="false" ht="12.75" hidden="false" customHeight="false" outlineLevel="0" collapsed="false">
      <c r="A130" s="47" t="s">
        <v>40</v>
      </c>
      <c r="B130" s="48" t="str">
        <f aca="false">A35</f>
        <v>MÓDULO 2 – ENCARGOS E BENEFÍCIOS ANUAIS, MENSAIS E DIÁRIOS</v>
      </c>
      <c r="C130" s="48"/>
      <c r="D130" s="48"/>
      <c r="E130" s="48"/>
      <c r="F130" s="48"/>
      <c r="G130" s="48"/>
      <c r="H130" s="48"/>
      <c r="I130" s="57" t="n">
        <f aca="false">I67</f>
        <v>2731.83</v>
      </c>
    </row>
    <row r="131" customFormat="false" ht="12.75" hidden="false" customHeight="false" outlineLevel="0" collapsed="false">
      <c r="A131" s="47" t="s">
        <v>43</v>
      </c>
      <c r="B131" s="48" t="str">
        <f aca="false">A69</f>
        <v>MÓDULO 3 – PROVISÃO PARA RESCISÃO</v>
      </c>
      <c r="C131" s="48"/>
      <c r="D131" s="48"/>
      <c r="E131" s="48"/>
      <c r="F131" s="48"/>
      <c r="G131" s="48"/>
      <c r="H131" s="48"/>
      <c r="I131" s="57" t="n">
        <f aca="false">I77</f>
        <v>229.1</v>
      </c>
      <c r="K131" s="120"/>
    </row>
    <row r="132" customFormat="false" ht="12.75" hidden="false" customHeight="false" outlineLevel="0" collapsed="false">
      <c r="A132" s="47" t="s">
        <v>45</v>
      </c>
      <c r="B132" s="48" t="str">
        <f aca="false">A79</f>
        <v>MÓDULO 4 – CUSTO DE REPOSIÇÃO DO PROFISSIONAL AUSENTE</v>
      </c>
      <c r="C132" s="48"/>
      <c r="D132" s="48"/>
      <c r="E132" s="48"/>
      <c r="F132" s="48"/>
      <c r="G132" s="48"/>
      <c r="H132" s="48"/>
      <c r="I132" s="57" t="n">
        <f aca="false">I97</f>
        <v>395.08</v>
      </c>
      <c r="K132" s="120"/>
    </row>
    <row r="133" customFormat="false" ht="12.75" hidden="false" customHeight="false" outlineLevel="0" collapsed="false">
      <c r="A133" s="47" t="s">
        <v>47</v>
      </c>
      <c r="B133" s="48" t="str">
        <f aca="false">A99</f>
        <v>MÓDULO 5 – INSUMOS DIVERSOS</v>
      </c>
      <c r="C133" s="48"/>
      <c r="D133" s="48"/>
      <c r="E133" s="48"/>
      <c r="F133" s="48"/>
      <c r="G133" s="48"/>
      <c r="H133" s="48"/>
      <c r="I133" s="57" t="n">
        <f aca="false">I106</f>
        <v>98.08</v>
      </c>
    </row>
    <row r="134" customFormat="false" ht="12.75" hidden="false" customHeight="false" outlineLevel="0" collapsed="false">
      <c r="A134" s="49"/>
      <c r="B134" s="49" t="s">
        <v>168</v>
      </c>
      <c r="C134" s="49"/>
      <c r="D134" s="49"/>
      <c r="E134" s="49"/>
      <c r="F134" s="49"/>
      <c r="G134" s="49"/>
      <c r="H134" s="49"/>
      <c r="I134" s="95" t="n">
        <f aca="false">TRUNC(SUM(I129:I133),2)</f>
        <v>6676.33</v>
      </c>
      <c r="K134" s="119"/>
    </row>
    <row r="135" customFormat="false" ht="12.75" hidden="false" customHeight="false" outlineLevel="0" collapsed="false">
      <c r="A135" s="47" t="s">
        <v>71</v>
      </c>
      <c r="B135" s="48" t="str">
        <f aca="false">A108</f>
        <v>MÓDULO 6 – CUSTOS INDIRETOS, TRIBUTOS E LUCRO</v>
      </c>
      <c r="C135" s="48"/>
      <c r="D135" s="48"/>
      <c r="E135" s="48"/>
      <c r="F135" s="48"/>
      <c r="G135" s="48"/>
      <c r="H135" s="48"/>
      <c r="I135" s="57" t="n">
        <f aca="false">I116</f>
        <v>1381.28</v>
      </c>
    </row>
    <row r="136" customFormat="false" ht="12.75" hidden="false" customHeight="false" outlineLevel="0" collapsed="false">
      <c r="A136" s="49" t="s">
        <v>169</v>
      </c>
      <c r="B136" s="49"/>
      <c r="C136" s="49"/>
      <c r="D136" s="49"/>
      <c r="E136" s="49"/>
      <c r="F136" s="49"/>
      <c r="G136" s="49"/>
      <c r="H136" s="49"/>
      <c r="I136" s="95" t="n">
        <f aca="false">TRUNC(SUM(I134:I135),2)</f>
        <v>8057.61</v>
      </c>
    </row>
    <row r="137" customFormat="false" ht="13.5" hidden="false" customHeight="fals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</row>
    <row r="138" customFormat="false" ht="13.5" hidden="true" customHeight="false" outlineLevel="0" collapsed="false">
      <c r="A138" s="52"/>
      <c r="B138" s="52" t="s">
        <v>170</v>
      </c>
      <c r="C138" s="52"/>
      <c r="D138" s="52"/>
      <c r="E138" s="52"/>
      <c r="F138" s="52"/>
      <c r="G138" s="52"/>
      <c r="H138" s="66"/>
      <c r="I138" s="66"/>
    </row>
    <row r="139" customFormat="false" ht="40.5" hidden="true" customHeight="true" outlineLevel="0" collapsed="false">
      <c r="A139" s="122" t="s">
        <v>171</v>
      </c>
      <c r="B139" s="122"/>
      <c r="C139" s="122" t="s">
        <v>172</v>
      </c>
      <c r="D139" s="122"/>
      <c r="E139" s="122" t="s">
        <v>173</v>
      </c>
      <c r="F139" s="122"/>
      <c r="G139" s="123" t="s">
        <v>174</v>
      </c>
      <c r="H139" s="122" t="s">
        <v>175</v>
      </c>
      <c r="I139" s="124" t="s">
        <v>66</v>
      </c>
    </row>
    <row r="140" customFormat="false" ht="13.5" hidden="true" customHeight="false" outlineLevel="0" collapsed="false">
      <c r="A140" s="125" t="s">
        <v>176</v>
      </c>
      <c r="B140" s="125"/>
      <c r="C140" s="126" t="s">
        <v>177</v>
      </c>
      <c r="D140" s="126"/>
      <c r="E140" s="127"/>
      <c r="F140" s="127"/>
      <c r="G140" s="128" t="s">
        <v>177</v>
      </c>
      <c r="H140" s="129"/>
      <c r="I140" s="130" t="n">
        <v>0</v>
      </c>
    </row>
    <row r="141" customFormat="false" ht="13.5" hidden="true" customHeight="false" outlineLevel="0" collapsed="false">
      <c r="A141" s="131" t="s">
        <v>178</v>
      </c>
      <c r="B141" s="131"/>
      <c r="C141" s="132" t="s">
        <v>177</v>
      </c>
      <c r="D141" s="132"/>
      <c r="E141" s="133"/>
      <c r="F141" s="133"/>
      <c r="G141" s="134" t="s">
        <v>177</v>
      </c>
      <c r="H141" s="135"/>
      <c r="I141" s="136" t="n">
        <v>0</v>
      </c>
    </row>
    <row r="142" customFormat="false" ht="13.5" hidden="true" customHeight="false" outlineLevel="0" collapsed="false">
      <c r="A142" s="131" t="s">
        <v>179</v>
      </c>
      <c r="B142" s="131"/>
      <c r="C142" s="132" t="s">
        <v>177</v>
      </c>
      <c r="D142" s="132"/>
      <c r="E142" s="133"/>
      <c r="F142" s="133"/>
      <c r="G142" s="134" t="s">
        <v>177</v>
      </c>
      <c r="H142" s="135"/>
      <c r="I142" s="136" t="n">
        <v>0</v>
      </c>
    </row>
    <row r="143" customFormat="false" ht="13.5" hidden="true" customHeight="false" outlineLevel="0" collapsed="false">
      <c r="A143" s="131" t="s">
        <v>180</v>
      </c>
      <c r="B143" s="131"/>
      <c r="C143" s="132" t="s">
        <v>177</v>
      </c>
      <c r="D143" s="132"/>
      <c r="E143" s="133"/>
      <c r="F143" s="133"/>
      <c r="G143" s="134" t="s">
        <v>177</v>
      </c>
      <c r="H143" s="135"/>
      <c r="I143" s="136" t="n">
        <v>0</v>
      </c>
    </row>
    <row r="144" customFormat="false" ht="13.5" hidden="true" customHeight="false" outlineLevel="0" collapsed="false">
      <c r="A144" s="137"/>
      <c r="B144" s="137"/>
      <c r="C144" s="133"/>
      <c r="D144" s="133"/>
      <c r="E144" s="133"/>
      <c r="F144" s="133"/>
      <c r="G144" s="138"/>
      <c r="H144" s="139"/>
      <c r="I144" s="136"/>
    </row>
    <row r="145" customFormat="false" ht="13.5" hidden="true" customHeight="false" outlineLevel="0" collapsed="false">
      <c r="A145" s="140"/>
      <c r="B145" s="140"/>
      <c r="C145" s="141"/>
      <c r="D145" s="141"/>
      <c r="E145" s="141"/>
      <c r="F145" s="141"/>
      <c r="G145" s="142"/>
      <c r="H145" s="143"/>
      <c r="I145" s="144"/>
    </row>
    <row r="146" customFormat="false" ht="13.5" hidden="true" customHeight="false" outlineLevel="0" collapsed="false">
      <c r="A146" s="145" t="s">
        <v>181</v>
      </c>
      <c r="B146" s="145"/>
      <c r="C146" s="145"/>
      <c r="D146" s="145"/>
      <c r="E146" s="145"/>
      <c r="F146" s="145"/>
      <c r="G146" s="145"/>
      <c r="H146" s="145"/>
      <c r="I146" s="146" t="n">
        <f aca="false">SUM(I144:I145)</f>
        <v>0</v>
      </c>
    </row>
    <row r="147" customFormat="false" ht="13.5" hidden="true" customHeight="false" outlineLevel="0" collapsed="false"/>
    <row r="148" customFormat="false" ht="13.5" hidden="true" customHeight="false" outlineLevel="0" collapsed="false">
      <c r="A148" s="52" t="s">
        <v>182</v>
      </c>
      <c r="B148" s="52" t="s">
        <v>183</v>
      </c>
      <c r="C148" s="52"/>
      <c r="D148" s="52"/>
      <c r="E148" s="52"/>
      <c r="F148" s="52"/>
      <c r="G148" s="52"/>
      <c r="H148" s="66"/>
      <c r="I148" s="66"/>
    </row>
    <row r="149" customFormat="false" ht="13.5" hidden="true" customHeight="false" outlineLevel="0" collapsed="false">
      <c r="A149" s="124" t="s">
        <v>184</v>
      </c>
      <c r="B149" s="124"/>
      <c r="C149" s="124"/>
      <c r="D149" s="124"/>
      <c r="E149" s="124"/>
      <c r="F149" s="124"/>
      <c r="G149" s="124"/>
      <c r="H149" s="124"/>
      <c r="I149" s="124"/>
    </row>
    <row r="150" customFormat="false" ht="13.5" hidden="true" customHeight="false" outlineLevel="0" collapsed="false">
      <c r="A150" s="147"/>
      <c r="B150" s="148" t="s">
        <v>185</v>
      </c>
      <c r="C150" s="148"/>
      <c r="D150" s="148"/>
      <c r="E150" s="148"/>
      <c r="F150" s="148"/>
      <c r="G150" s="148"/>
      <c r="H150" s="148"/>
      <c r="I150" s="124" t="s">
        <v>66</v>
      </c>
    </row>
    <row r="151" customFormat="false" ht="13.5" hidden="true" customHeight="false" outlineLevel="0" collapsed="false">
      <c r="A151" s="149" t="s">
        <v>37</v>
      </c>
      <c r="B151" s="150" t="s">
        <v>186</v>
      </c>
      <c r="C151" s="150"/>
      <c r="D151" s="150"/>
      <c r="E151" s="150"/>
      <c r="F151" s="150"/>
      <c r="G151" s="150"/>
      <c r="H151" s="150"/>
      <c r="I151" s="151" t="n">
        <f aca="false">I113</f>
        <v>52.37</v>
      </c>
    </row>
    <row r="152" customFormat="false" ht="13.5" hidden="true" customHeight="false" outlineLevel="0" collapsed="false">
      <c r="A152" s="152" t="s">
        <v>40</v>
      </c>
      <c r="B152" s="48" t="s">
        <v>187</v>
      </c>
      <c r="C152" s="48"/>
      <c r="D152" s="48"/>
      <c r="E152" s="48"/>
      <c r="F152" s="48"/>
      <c r="G152" s="48"/>
      <c r="H152" s="48"/>
      <c r="I152" s="153" t="e">
        <f aca="false">#N/A</f>
        <v>#N/A</v>
      </c>
    </row>
    <row r="153" customFormat="false" ht="13.5" hidden="true" customHeight="false" outlineLevel="0" collapsed="false">
      <c r="A153" s="152" t="s">
        <v>43</v>
      </c>
      <c r="B153" s="154" t="s">
        <v>188</v>
      </c>
      <c r="C153" s="154"/>
      <c r="D153" s="154"/>
      <c r="E153" s="154"/>
      <c r="F153" s="154"/>
      <c r="G153" s="154"/>
      <c r="H153" s="154"/>
      <c r="I153" s="153" t="n">
        <f aca="false">I116</f>
        <v>1381.28</v>
      </c>
    </row>
    <row r="154" customFormat="false" ht="13.5" hidden="true" customHeight="false" outlineLevel="0" collapsed="false">
      <c r="A154" s="147" t="s">
        <v>189</v>
      </c>
      <c r="B154" s="147"/>
      <c r="C154" s="147"/>
      <c r="D154" s="147"/>
      <c r="E154" s="147"/>
      <c r="F154" s="147"/>
      <c r="G154" s="147"/>
      <c r="H154" s="147"/>
      <c r="I154" s="146" t="e">
        <f aca="false">SUM(I151:I153)</f>
        <v>#N/A</v>
      </c>
    </row>
    <row r="155" customFormat="false" ht="13.5" hidden="true" customHeight="false" outlineLevel="0" collapsed="false">
      <c r="A155" s="52" t="s">
        <v>190</v>
      </c>
      <c r="B155" s="45" t="s">
        <v>191</v>
      </c>
    </row>
    <row r="156" customFormat="false" ht="13.5" hidden="false" customHeight="false" outlineLevel="0" collapsed="false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customFormat="false" ht="13.5" hidden="false" customHeight="true" outlineLevel="0" collapsed="false">
      <c r="A157" s="156" t="s">
        <v>192</v>
      </c>
      <c r="B157" s="156"/>
      <c r="C157" s="156"/>
      <c r="D157" s="156"/>
      <c r="E157" s="156"/>
      <c r="F157" s="156"/>
      <c r="G157" s="156"/>
      <c r="H157" s="156"/>
      <c r="I157" s="156"/>
    </row>
    <row r="158" customFormat="false" ht="41.25" hidden="false" customHeight="true" outlineLevel="0" collapsed="false">
      <c r="A158" s="157" t="s">
        <v>193</v>
      </c>
      <c r="B158" s="157"/>
      <c r="C158" s="157" t="s">
        <v>194</v>
      </c>
      <c r="D158" s="157"/>
      <c r="E158" s="157" t="s">
        <v>195</v>
      </c>
      <c r="F158" s="157"/>
      <c r="G158" s="157" t="s">
        <v>196</v>
      </c>
      <c r="H158" s="157" t="s">
        <v>5</v>
      </c>
      <c r="I158" s="157"/>
    </row>
    <row r="159" customFormat="false" ht="13.5" hidden="false" customHeight="false" outlineLevel="0" collapsed="false">
      <c r="A159" s="158" t="n">
        <f aca="false">I136</f>
        <v>8057.61</v>
      </c>
      <c r="B159" s="158"/>
      <c r="C159" s="159" t="n">
        <v>1</v>
      </c>
      <c r="D159" s="159"/>
      <c r="E159" s="160" t="n">
        <f aca="false">C159*A159</f>
        <v>8057.61</v>
      </c>
      <c r="F159" s="160"/>
      <c r="G159" s="161" t="n">
        <f aca="false">E15</f>
        <v>2</v>
      </c>
      <c r="H159" s="162" t="n">
        <f aca="false">G159*E159</f>
        <v>16115.22</v>
      </c>
      <c r="I159" s="162"/>
    </row>
    <row r="160" customFormat="false" ht="13.5" hidden="false" customHeight="false" outlineLevel="0" collapsed="false">
      <c r="A160" s="163"/>
      <c r="B160" s="163"/>
      <c r="C160" s="163"/>
      <c r="D160" s="163"/>
      <c r="E160" s="163"/>
      <c r="F160" s="163"/>
      <c r="G160" s="163"/>
      <c r="H160" s="163"/>
      <c r="I160" s="163"/>
    </row>
    <row r="161" customFormat="false" ht="13.5" hidden="false" customHeight="true" outlineLevel="0" collapsed="false">
      <c r="A161" s="164" t="s">
        <v>197</v>
      </c>
      <c r="B161" s="164"/>
      <c r="C161" s="164"/>
      <c r="D161" s="164"/>
      <c r="E161" s="164"/>
      <c r="F161" s="164"/>
      <c r="G161" s="164"/>
      <c r="H161" s="164"/>
      <c r="I161" s="164"/>
    </row>
    <row r="162" customFormat="false" ht="13.5" hidden="false" customHeight="true" outlineLevel="0" collapsed="false">
      <c r="A162" s="155" t="s">
        <v>184</v>
      </c>
      <c r="B162" s="155"/>
      <c r="C162" s="155"/>
      <c r="D162" s="155"/>
      <c r="E162" s="155"/>
      <c r="F162" s="155"/>
      <c r="G162" s="155"/>
      <c r="H162" s="155"/>
      <c r="I162" s="155"/>
    </row>
    <row r="163" customFormat="false" ht="13.5" hidden="false" customHeight="true" outlineLevel="0" collapsed="false">
      <c r="A163" s="165" t="s">
        <v>37</v>
      </c>
      <c r="B163" s="166" t="s">
        <v>198</v>
      </c>
      <c r="C163" s="166"/>
      <c r="D163" s="166"/>
      <c r="E163" s="166"/>
      <c r="F163" s="166"/>
      <c r="G163" s="166"/>
      <c r="H163" s="167" t="n">
        <f aca="false">I136</f>
        <v>8057.61</v>
      </c>
      <c r="I163" s="167"/>
    </row>
    <row r="164" customFormat="false" ht="13.5" hidden="false" customHeight="true" outlineLevel="0" collapsed="false">
      <c r="A164" s="165" t="s">
        <v>40</v>
      </c>
      <c r="B164" s="166" t="s">
        <v>187</v>
      </c>
      <c r="C164" s="166"/>
      <c r="D164" s="166"/>
      <c r="E164" s="166"/>
      <c r="F164" s="166"/>
      <c r="G164" s="166"/>
      <c r="H164" s="167" t="n">
        <f aca="false">H159</f>
        <v>16115.22</v>
      </c>
      <c r="I164" s="167"/>
    </row>
    <row r="165" customFormat="false" ht="25.5" hidden="false" customHeight="true" outlineLevel="0" collapsed="false">
      <c r="A165" s="165" t="s">
        <v>43</v>
      </c>
      <c r="B165" s="166" t="s">
        <v>199</v>
      </c>
      <c r="C165" s="166"/>
      <c r="D165" s="166"/>
      <c r="E165" s="166"/>
      <c r="F165" s="166"/>
      <c r="G165" s="166"/>
      <c r="H165" s="167" t="n">
        <f aca="false">H164*12</f>
        <v>193382.64</v>
      </c>
      <c r="I165" s="167"/>
    </row>
  </sheetData>
  <mergeCells count="190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B7:H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A17:I17"/>
    <mergeCell ref="B18:H18"/>
    <mergeCell ref="B19:H19"/>
    <mergeCell ref="B20:H20"/>
    <mergeCell ref="B21:H21"/>
    <mergeCell ref="B22:H22"/>
    <mergeCell ref="A23:I23"/>
    <mergeCell ref="A24:I24"/>
    <mergeCell ref="B25:G25"/>
    <mergeCell ref="B26:G26"/>
    <mergeCell ref="B27:G27"/>
    <mergeCell ref="B28:G28"/>
    <mergeCell ref="B29:G29"/>
    <mergeCell ref="B30:G30"/>
    <mergeCell ref="B31:G31"/>
    <mergeCell ref="B32:G32"/>
    <mergeCell ref="A33:H33"/>
    <mergeCell ref="A34:I34"/>
    <mergeCell ref="A35:I35"/>
    <mergeCell ref="A36:G36"/>
    <mergeCell ref="B37:G37"/>
    <mergeCell ref="B38:G38"/>
    <mergeCell ref="B39:G39"/>
    <mergeCell ref="A40:G40"/>
    <mergeCell ref="A41:I41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A51:G51"/>
    <mergeCell ref="A52:I52"/>
    <mergeCell ref="A53:G53"/>
    <mergeCell ref="B54:D54"/>
    <mergeCell ref="B55:D55"/>
    <mergeCell ref="B56:G56"/>
    <mergeCell ref="B57:G57"/>
    <mergeCell ref="B58:G58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B86:G86"/>
    <mergeCell ref="B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B104:G104"/>
    <mergeCell ref="B105:G105"/>
    <mergeCell ref="A106:G106"/>
    <mergeCell ref="A107:I107"/>
    <mergeCell ref="A108:I108"/>
    <mergeCell ref="B109:G109"/>
    <mergeCell ref="B110:G110"/>
    <mergeCell ref="B111:G111"/>
    <mergeCell ref="B112:G112"/>
    <mergeCell ref="B113:G113"/>
    <mergeCell ref="B114:G114"/>
    <mergeCell ref="B115:G115"/>
    <mergeCell ref="A116:G116"/>
    <mergeCell ref="B117:I117"/>
    <mergeCell ref="B118:G118"/>
    <mergeCell ref="B119:G119"/>
    <mergeCell ref="B121:G121"/>
    <mergeCell ref="B123:G123"/>
    <mergeCell ref="B125:G125"/>
    <mergeCell ref="A126:I126"/>
    <mergeCell ref="A127:I127"/>
    <mergeCell ref="A128:H128"/>
    <mergeCell ref="B129:H129"/>
    <mergeCell ref="B130:H130"/>
    <mergeCell ref="B131:H131"/>
    <mergeCell ref="B132:H132"/>
    <mergeCell ref="B133:H133"/>
    <mergeCell ref="B134:H134"/>
    <mergeCell ref="B135:H135"/>
    <mergeCell ref="A136:H136"/>
    <mergeCell ref="A137:I137"/>
    <mergeCell ref="B138:G138"/>
    <mergeCell ref="A139:B139"/>
    <mergeCell ref="C139:D139"/>
    <mergeCell ref="E139:F139"/>
    <mergeCell ref="A140:B140"/>
    <mergeCell ref="C140:D140"/>
    <mergeCell ref="E140:F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H146"/>
    <mergeCell ref="B148:G148"/>
    <mergeCell ref="A149:I149"/>
    <mergeCell ref="B150:H150"/>
    <mergeCell ref="B151:H151"/>
    <mergeCell ref="B152:H152"/>
    <mergeCell ref="B153:H153"/>
    <mergeCell ref="A154:H154"/>
    <mergeCell ref="A156:I156"/>
    <mergeCell ref="A157:I157"/>
    <mergeCell ref="A158:B158"/>
    <mergeCell ref="C158:D158"/>
    <mergeCell ref="E158:F158"/>
    <mergeCell ref="H158:I158"/>
    <mergeCell ref="A159:B159"/>
    <mergeCell ref="C159:D159"/>
    <mergeCell ref="E159:F159"/>
    <mergeCell ref="H159:I159"/>
    <mergeCell ref="A160:I160"/>
    <mergeCell ref="A161:I161"/>
    <mergeCell ref="A162:I162"/>
    <mergeCell ref="B163:G163"/>
    <mergeCell ref="H163:I163"/>
    <mergeCell ref="B164:G164"/>
    <mergeCell ref="H164:I164"/>
    <mergeCell ref="B165:G165"/>
    <mergeCell ref="H165:I165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M165"/>
  <sheetViews>
    <sheetView showFormulas="false" showGridLines="true" showRowColHeaders="true" showZeros="true" rightToLeft="false" tabSelected="false" showOutlineSymbols="true" defaultGridColor="true" view="normal" topLeftCell="A16" colorId="64" zoomScale="110" zoomScaleNormal="110" zoomScalePageLayoutView="100" workbookViewId="0">
      <selection pane="topLeft" activeCell="A15" activeCellId="0" sqref="A15"/>
    </sheetView>
  </sheetViews>
  <sheetFormatPr defaultColWidth="8.72265625" defaultRowHeight="12.75" zeroHeight="false" outlineLevelRow="0" outlineLevelCol="0"/>
  <cols>
    <col collapsed="false" customWidth="true" hidden="false" outlineLevel="0" max="1" min="1" style="45" width="10"/>
    <col collapsed="false" customWidth="false" hidden="false" outlineLevel="0" max="4" min="2" style="45" width="8.71"/>
    <col collapsed="false" customWidth="true" hidden="false" outlineLevel="0" max="5" min="5" style="45" width="10.85"/>
    <col collapsed="false" customWidth="false" hidden="false" outlineLevel="0" max="6" min="6" style="45" width="8.71"/>
    <col collapsed="false" customWidth="true" hidden="false" outlineLevel="0" max="7" min="7" style="45" width="19.14"/>
    <col collapsed="false" customWidth="true" hidden="false" outlineLevel="0" max="8" min="8" style="45" width="11.14"/>
    <col collapsed="false" customWidth="true" hidden="false" outlineLevel="0" max="9" min="9" style="45" width="14.28"/>
    <col collapsed="false" customWidth="true" hidden="false" outlineLevel="0" max="10" min="10" style="45" width="15.42"/>
    <col collapsed="false" customWidth="true" hidden="false" outlineLevel="0" max="11" min="11" style="45" width="14.43"/>
    <col collapsed="false" customWidth="true" hidden="false" outlineLevel="0" max="12" min="12" style="45" width="15.86"/>
    <col collapsed="false" customWidth="true" hidden="false" outlineLevel="0" max="13" min="13" style="45" width="9.58"/>
    <col collapsed="false" customWidth="false" hidden="false" outlineLevel="0" max="1025" min="14" style="45" width="8.71"/>
  </cols>
  <sheetData>
    <row r="1" customFormat="false" ht="12.75" hidden="false" customHeight="false" outlineLevel="0" collapsed="false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customFormat="false" ht="12.75" hidden="false" customHeight="false" outlineLevel="0" collapsed="false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customFormat="false" ht="12.75" hidden="false" customHeight="false" outlineLevel="0" collapsed="false">
      <c r="A3" s="47" t="s">
        <v>32</v>
      </c>
      <c r="B3" s="47"/>
      <c r="C3" s="48" t="s">
        <v>33</v>
      </c>
      <c r="D3" s="48"/>
      <c r="E3" s="48"/>
      <c r="F3" s="48"/>
      <c r="G3" s="48"/>
      <c r="H3" s="48"/>
      <c r="I3" s="48"/>
    </row>
    <row r="4" customFormat="false" ht="12.75" hidden="false" customHeight="false" outlineLevel="0" collapsed="false">
      <c r="A4" s="47" t="s">
        <v>34</v>
      </c>
      <c r="B4" s="47"/>
      <c r="C4" s="48"/>
      <c r="D4" s="48"/>
      <c r="E4" s="48"/>
      <c r="F4" s="48"/>
      <c r="G4" s="48"/>
      <c r="H4" s="48"/>
      <c r="I4" s="48"/>
    </row>
    <row r="5" customFormat="false" ht="12.75" hidden="false" customHeight="false" outlineLevel="0" collapsed="false">
      <c r="A5" s="47" t="s">
        <v>35</v>
      </c>
      <c r="B5" s="47"/>
      <c r="C5" s="49"/>
      <c r="D5" s="49"/>
      <c r="E5" s="49"/>
      <c r="F5" s="49"/>
      <c r="G5" s="49"/>
      <c r="H5" s="49"/>
      <c r="I5" s="49"/>
    </row>
    <row r="6" customFormat="false" ht="12.75" hidden="false" customHeight="false" outlineLevel="0" collapsed="false">
      <c r="A6" s="50" t="s">
        <v>36</v>
      </c>
      <c r="B6" s="50"/>
      <c r="C6" s="50"/>
      <c r="D6" s="50"/>
      <c r="E6" s="50"/>
      <c r="F6" s="50"/>
      <c r="G6" s="50"/>
      <c r="H6" s="50"/>
      <c r="I6" s="50"/>
    </row>
    <row r="7" customFormat="false" ht="12.75" hidden="false" customHeight="false" outlineLevel="0" collapsed="false">
      <c r="A7" s="47" t="s">
        <v>37</v>
      </c>
      <c r="B7" s="48" t="s">
        <v>38</v>
      </c>
      <c r="C7" s="48"/>
      <c r="D7" s="48"/>
      <c r="E7" s="48"/>
      <c r="F7" s="48"/>
      <c r="G7" s="48"/>
      <c r="H7" s="48"/>
      <c r="I7" s="51" t="s">
        <v>39</v>
      </c>
    </row>
    <row r="8" customFormat="false" ht="12.75" hidden="false" customHeight="false" outlineLevel="0" collapsed="false">
      <c r="A8" s="47" t="s">
        <v>40</v>
      </c>
      <c r="B8" s="48" t="s">
        <v>41</v>
      </c>
      <c r="C8" s="48"/>
      <c r="D8" s="48"/>
      <c r="E8" s="48"/>
      <c r="F8" s="48"/>
      <c r="G8" s="48"/>
      <c r="H8" s="48"/>
      <c r="I8" s="47" t="s">
        <v>42</v>
      </c>
    </row>
    <row r="9" customFormat="false" ht="12.75" hidden="false" customHeight="false" outlineLevel="0" collapsed="false">
      <c r="A9" s="47" t="s">
        <v>43</v>
      </c>
      <c r="B9" s="48" t="s">
        <v>44</v>
      </c>
      <c r="C9" s="48"/>
      <c r="D9" s="48"/>
      <c r="E9" s="48"/>
      <c r="F9" s="48"/>
      <c r="G9" s="48"/>
      <c r="H9" s="48"/>
      <c r="I9" s="47" t="n">
        <v>2023</v>
      </c>
    </row>
    <row r="10" customFormat="false" ht="12.75" hidden="false" customHeight="false" outlineLevel="0" collapsed="false">
      <c r="A10" s="47" t="s">
        <v>45</v>
      </c>
      <c r="B10" s="48" t="s">
        <v>46</v>
      </c>
      <c r="C10" s="48"/>
      <c r="D10" s="48"/>
      <c r="E10" s="48"/>
      <c r="F10" s="48"/>
      <c r="G10" s="48"/>
      <c r="H10" s="48"/>
      <c r="I10" s="47" t="n">
        <v>12</v>
      </c>
    </row>
    <row r="11" customFormat="false" ht="12.75" hidden="false" customHeight="false" outlineLevel="0" collapsed="false">
      <c r="A11" s="47" t="s">
        <v>47</v>
      </c>
      <c r="B11" s="48" t="s">
        <v>48</v>
      </c>
      <c r="C11" s="48"/>
      <c r="D11" s="48"/>
      <c r="E11" s="48"/>
      <c r="F11" s="48"/>
      <c r="G11" s="48"/>
      <c r="H11" s="48"/>
      <c r="I11" s="47" t="s">
        <v>49</v>
      </c>
    </row>
    <row r="12" customFormat="false" ht="12.75" hidden="false" customHeight="false" outlineLevel="0" collapsed="false">
      <c r="A12" s="52"/>
      <c r="B12" s="52"/>
      <c r="C12" s="52"/>
      <c r="D12" s="52"/>
      <c r="E12" s="52"/>
      <c r="F12" s="52"/>
      <c r="G12" s="52"/>
      <c r="H12" s="52"/>
      <c r="I12" s="52"/>
    </row>
    <row r="13" customFormat="false" ht="12.75" hidden="false" customHeight="false" outlineLevel="0" collapsed="false">
      <c r="A13" s="50" t="s">
        <v>50</v>
      </c>
      <c r="B13" s="50"/>
      <c r="C13" s="50"/>
      <c r="D13" s="50"/>
      <c r="E13" s="50"/>
      <c r="F13" s="50"/>
      <c r="G13" s="50"/>
      <c r="H13" s="50"/>
      <c r="I13" s="50"/>
    </row>
    <row r="14" customFormat="false" ht="12.75" hidden="false" customHeight="false" outlineLevel="0" collapsed="false">
      <c r="A14" s="47" t="s">
        <v>51</v>
      </c>
      <c r="B14" s="47"/>
      <c r="C14" s="47" t="s">
        <v>52</v>
      </c>
      <c r="D14" s="47"/>
      <c r="E14" s="47" t="s">
        <v>53</v>
      </c>
      <c r="F14" s="47"/>
      <c r="G14" s="47"/>
      <c r="H14" s="47"/>
      <c r="I14" s="47"/>
    </row>
    <row r="15" customFormat="false" ht="84" hidden="false" customHeight="true" outlineLevel="0" collapsed="false">
      <c r="A15" s="53" t="s">
        <v>201</v>
      </c>
      <c r="B15" s="53"/>
      <c r="C15" s="47" t="s">
        <v>55</v>
      </c>
      <c r="D15" s="47"/>
      <c r="E15" s="47" t="n">
        <v>1</v>
      </c>
      <c r="F15" s="47"/>
      <c r="G15" s="47"/>
      <c r="H15" s="47"/>
      <c r="I15" s="47"/>
    </row>
    <row r="16" customFormat="false" ht="12.7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  <c r="I16" s="52"/>
    </row>
    <row r="17" customFormat="false" ht="12.75" hidden="false" customHeight="false" outlineLevel="0" collapsed="false">
      <c r="A17" s="50" t="s">
        <v>56</v>
      </c>
      <c r="B17" s="50"/>
      <c r="C17" s="50"/>
      <c r="D17" s="50"/>
      <c r="E17" s="50"/>
      <c r="F17" s="50"/>
      <c r="G17" s="50"/>
      <c r="H17" s="50"/>
      <c r="I17" s="50"/>
    </row>
    <row r="18" customFormat="false" ht="114.75" hidden="false" customHeight="false" outlineLevel="0" collapsed="false">
      <c r="A18" s="47" t="n">
        <v>1</v>
      </c>
      <c r="B18" s="48" t="s">
        <v>57</v>
      </c>
      <c r="C18" s="48"/>
      <c r="D18" s="48"/>
      <c r="E18" s="48"/>
      <c r="F18" s="48"/>
      <c r="G18" s="48"/>
      <c r="H18" s="48"/>
      <c r="I18" s="54" t="str">
        <f aca="false">A15</f>
        <v>Motorista Maceió/AL - Categoria "A-D" OU "D" - Motorista de Ônibus com Mais de 32 Poltronas</v>
      </c>
    </row>
    <row r="19" customFormat="false" ht="12.75" hidden="false" customHeight="false" outlineLevel="0" collapsed="false">
      <c r="A19" s="47" t="n">
        <v>2</v>
      </c>
      <c r="B19" s="48" t="s">
        <v>58</v>
      </c>
      <c r="C19" s="48"/>
      <c r="D19" s="48"/>
      <c r="E19" s="48"/>
      <c r="F19" s="48"/>
      <c r="G19" s="48"/>
      <c r="H19" s="48"/>
      <c r="I19" s="47" t="s">
        <v>202</v>
      </c>
    </row>
    <row r="20" customFormat="false" ht="26.25" hidden="false" customHeight="true" outlineLevel="0" collapsed="false">
      <c r="A20" s="47" t="n">
        <v>3</v>
      </c>
      <c r="B20" s="55" t="s">
        <v>60</v>
      </c>
      <c r="C20" s="55"/>
      <c r="D20" s="55"/>
      <c r="E20" s="55"/>
      <c r="F20" s="55"/>
      <c r="G20" s="55"/>
      <c r="H20" s="55"/>
      <c r="I20" s="56" t="n">
        <v>2606.28</v>
      </c>
    </row>
    <row r="21" customFormat="false" ht="114.75" hidden="false" customHeight="false" outlineLevel="0" collapsed="false">
      <c r="A21" s="47" t="n">
        <v>4</v>
      </c>
      <c r="B21" s="48" t="s">
        <v>61</v>
      </c>
      <c r="C21" s="48"/>
      <c r="D21" s="48"/>
      <c r="E21" s="48"/>
      <c r="F21" s="48"/>
      <c r="G21" s="48"/>
      <c r="H21" s="48"/>
      <c r="I21" s="54" t="str">
        <f aca="false">A15</f>
        <v>Motorista Maceió/AL - Categoria "A-D" OU "D" - Motorista de Ônibus com Mais de 32 Poltronas</v>
      </c>
    </row>
    <row r="22" customFormat="false" ht="12.75" hidden="false" customHeight="false" outlineLevel="0" collapsed="false">
      <c r="A22" s="47" t="n">
        <v>5</v>
      </c>
      <c r="B22" s="48" t="s">
        <v>62</v>
      </c>
      <c r="C22" s="48"/>
      <c r="D22" s="48"/>
      <c r="E22" s="48"/>
      <c r="F22" s="48"/>
      <c r="G22" s="48"/>
      <c r="H22" s="48"/>
      <c r="I22" s="51" t="n">
        <v>44986</v>
      </c>
    </row>
    <row r="23" customFormat="false" ht="12.75" hidden="false" customHeight="false" outlineLevel="0" collapsed="false">
      <c r="A23" s="52"/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0" t="s">
        <v>63</v>
      </c>
      <c r="B24" s="50"/>
      <c r="C24" s="50"/>
      <c r="D24" s="50"/>
      <c r="E24" s="50"/>
      <c r="F24" s="50"/>
      <c r="G24" s="50"/>
      <c r="H24" s="50"/>
      <c r="I24" s="50"/>
    </row>
    <row r="25" customFormat="false" ht="12.75" hidden="false" customHeight="false" outlineLevel="0" collapsed="false">
      <c r="A25" s="49" t="n">
        <v>1</v>
      </c>
      <c r="B25" s="49" t="s">
        <v>64</v>
      </c>
      <c r="C25" s="49"/>
      <c r="D25" s="49"/>
      <c r="E25" s="49"/>
      <c r="F25" s="49"/>
      <c r="G25" s="49"/>
      <c r="H25" s="49" t="s">
        <v>65</v>
      </c>
      <c r="I25" s="57" t="s">
        <v>66</v>
      </c>
    </row>
    <row r="26" customFormat="false" ht="12.75" hidden="false" customHeight="true" outlineLevel="0" collapsed="false">
      <c r="A26" s="58" t="s">
        <v>37</v>
      </c>
      <c r="B26" s="59" t="s">
        <v>60</v>
      </c>
      <c r="C26" s="59"/>
      <c r="D26" s="59"/>
      <c r="E26" s="59"/>
      <c r="F26" s="59"/>
      <c r="G26" s="59"/>
      <c r="H26" s="60"/>
      <c r="I26" s="61" t="n">
        <f aca="false">I20</f>
        <v>2606.28</v>
      </c>
    </row>
    <row r="27" customFormat="false" ht="12.75" hidden="false" customHeight="false" outlineLevel="0" collapsed="false">
      <c r="A27" s="58" t="s">
        <v>40</v>
      </c>
      <c r="B27" s="62" t="s">
        <v>67</v>
      </c>
      <c r="C27" s="62"/>
      <c r="D27" s="62"/>
      <c r="E27" s="62"/>
      <c r="F27" s="62"/>
      <c r="G27" s="62"/>
      <c r="H27" s="63"/>
      <c r="I27" s="61" t="n">
        <f aca="false">H27*I26</f>
        <v>0</v>
      </c>
    </row>
    <row r="28" customFormat="false" ht="12.75" hidden="false" customHeight="false" outlineLevel="0" collapsed="false">
      <c r="A28" s="58" t="s">
        <v>43</v>
      </c>
      <c r="B28" s="62" t="s">
        <v>68</v>
      </c>
      <c r="C28" s="62"/>
      <c r="D28" s="62"/>
      <c r="E28" s="62"/>
      <c r="F28" s="62"/>
      <c r="G28" s="62"/>
      <c r="H28" s="63"/>
      <c r="I28" s="61" t="n">
        <f aca="false">H28*I26</f>
        <v>0</v>
      </c>
    </row>
    <row r="29" customFormat="false" ht="12.75" hidden="false" customHeight="false" outlineLevel="0" collapsed="false">
      <c r="A29" s="58" t="s">
        <v>45</v>
      </c>
      <c r="B29" s="62" t="s">
        <v>69</v>
      </c>
      <c r="C29" s="62"/>
      <c r="D29" s="62"/>
      <c r="E29" s="62"/>
      <c r="F29" s="62"/>
      <c r="G29" s="62"/>
      <c r="H29" s="63"/>
      <c r="I29" s="61" t="n">
        <v>0</v>
      </c>
    </row>
    <row r="30" customFormat="false" ht="12.75" hidden="false" customHeight="false" outlineLevel="0" collapsed="false">
      <c r="A30" s="58" t="s">
        <v>47</v>
      </c>
      <c r="B30" s="62" t="s">
        <v>70</v>
      </c>
      <c r="C30" s="62"/>
      <c r="D30" s="62"/>
      <c r="E30" s="62"/>
      <c r="F30" s="62"/>
      <c r="G30" s="62"/>
      <c r="H30" s="63"/>
      <c r="I30" s="61" t="n">
        <v>0</v>
      </c>
    </row>
    <row r="31" customFormat="false" ht="12.75" hidden="false" customHeight="false" outlineLevel="0" collapsed="false">
      <c r="A31" s="58" t="s">
        <v>71</v>
      </c>
      <c r="B31" s="62" t="s">
        <v>72</v>
      </c>
      <c r="C31" s="62"/>
      <c r="D31" s="62"/>
      <c r="E31" s="62"/>
      <c r="F31" s="62"/>
      <c r="G31" s="62"/>
      <c r="H31" s="63"/>
      <c r="I31" s="61" t="n">
        <v>0</v>
      </c>
    </row>
    <row r="32" customFormat="false" ht="12.75" hidden="false" customHeight="false" outlineLevel="0" collapsed="false">
      <c r="A32" s="58" t="s">
        <v>73</v>
      </c>
      <c r="B32" s="62" t="s">
        <v>203</v>
      </c>
      <c r="C32" s="62"/>
      <c r="D32" s="62"/>
      <c r="E32" s="62"/>
      <c r="F32" s="62"/>
      <c r="G32" s="62"/>
      <c r="H32" s="63"/>
      <c r="I32" s="61" t="n">
        <v>0</v>
      </c>
    </row>
    <row r="33" customFormat="false" ht="12.75" hidden="false" customHeight="false" outlineLevel="0" collapsed="false">
      <c r="A33" s="58" t="s">
        <v>75</v>
      </c>
      <c r="B33" s="58"/>
      <c r="C33" s="58"/>
      <c r="D33" s="58"/>
      <c r="E33" s="58"/>
      <c r="F33" s="58"/>
      <c r="G33" s="58"/>
      <c r="H33" s="58"/>
      <c r="I33" s="64" t="n">
        <f aca="false">SUM(I26:I32)</f>
        <v>2606.28</v>
      </c>
      <c r="M33" s="65"/>
    </row>
    <row r="34" customFormat="false" ht="12.75" hidden="false" customHeight="false" outlineLevel="0" collapsed="false">
      <c r="A34" s="66"/>
      <c r="B34" s="66"/>
      <c r="C34" s="66"/>
      <c r="D34" s="66"/>
      <c r="E34" s="66"/>
      <c r="F34" s="66"/>
      <c r="G34" s="66"/>
      <c r="H34" s="66"/>
      <c r="I34" s="66"/>
      <c r="J34" s="67"/>
    </row>
    <row r="35" customFormat="false" ht="12.75" hidden="false" customHeight="false" outlineLevel="0" collapsed="false">
      <c r="A35" s="68" t="s">
        <v>76</v>
      </c>
      <c r="B35" s="68"/>
      <c r="C35" s="68"/>
      <c r="D35" s="68"/>
      <c r="E35" s="68"/>
      <c r="F35" s="68"/>
      <c r="G35" s="68"/>
      <c r="H35" s="68"/>
      <c r="I35" s="68"/>
      <c r="J35" s="67"/>
    </row>
    <row r="36" customFormat="false" ht="12.75" hidden="false" customHeight="false" outlineLevel="0" collapsed="false">
      <c r="A36" s="49" t="s">
        <v>77</v>
      </c>
      <c r="B36" s="49"/>
      <c r="C36" s="49"/>
      <c r="D36" s="49"/>
      <c r="E36" s="49"/>
      <c r="F36" s="49"/>
      <c r="G36" s="49"/>
      <c r="H36" s="49" t="s">
        <v>65</v>
      </c>
      <c r="I36" s="49" t="s">
        <v>66</v>
      </c>
      <c r="J36" s="67"/>
    </row>
    <row r="37" customFormat="false" ht="12.75" hidden="false" customHeight="false" outlineLevel="0" collapsed="false">
      <c r="A37" s="58" t="s">
        <v>37</v>
      </c>
      <c r="B37" s="62" t="s">
        <v>78</v>
      </c>
      <c r="C37" s="62"/>
      <c r="D37" s="62"/>
      <c r="E37" s="62"/>
      <c r="F37" s="62"/>
      <c r="G37" s="62"/>
      <c r="H37" s="69" t="n">
        <f aca="false">1/12</f>
        <v>0.0833333333333333</v>
      </c>
      <c r="I37" s="61" t="n">
        <f aca="false">H37*I33</f>
        <v>217.19</v>
      </c>
      <c r="J37" s="67"/>
    </row>
    <row r="38" customFormat="false" ht="12.75" hidden="false" customHeight="false" outlineLevel="0" collapsed="false">
      <c r="A38" s="58" t="s">
        <v>40</v>
      </c>
      <c r="B38" s="62" t="s">
        <v>79</v>
      </c>
      <c r="C38" s="62"/>
      <c r="D38" s="62"/>
      <c r="E38" s="62"/>
      <c r="F38" s="62"/>
      <c r="G38" s="62"/>
      <c r="H38" s="69" t="n">
        <f aca="false">(1/12)</f>
        <v>0.0833333333333333</v>
      </c>
      <c r="I38" s="61" t="n">
        <f aca="false">H38*I33</f>
        <v>217.19</v>
      </c>
      <c r="J38" s="67"/>
    </row>
    <row r="39" customFormat="false" ht="12.75" hidden="false" customHeight="false" outlineLevel="0" collapsed="false">
      <c r="A39" s="58" t="s">
        <v>43</v>
      </c>
      <c r="B39" s="62" t="s">
        <v>80</v>
      </c>
      <c r="C39" s="62"/>
      <c r="D39" s="62"/>
      <c r="E39" s="62"/>
      <c r="F39" s="62"/>
      <c r="G39" s="62"/>
      <c r="H39" s="69" t="n">
        <f aca="false">(1/12*0.3333)</f>
        <v>0.027775</v>
      </c>
      <c r="I39" s="61" t="n">
        <f aca="false">H39*I33</f>
        <v>72.389427</v>
      </c>
      <c r="J39" s="70"/>
      <c r="K39" s="70"/>
    </row>
    <row r="40" customFormat="false" ht="12.75" hidden="false" customHeight="false" outlineLevel="0" collapsed="false">
      <c r="A40" s="58" t="s">
        <v>81</v>
      </c>
      <c r="B40" s="58"/>
      <c r="C40" s="58"/>
      <c r="D40" s="58"/>
      <c r="E40" s="58"/>
      <c r="F40" s="58"/>
      <c r="G40" s="58"/>
      <c r="H40" s="71" t="n">
        <f aca="false">SUM(H37:H39)</f>
        <v>0.194441666666667</v>
      </c>
      <c r="I40" s="64" t="n">
        <f aca="false">I37+I38+I39</f>
        <v>506.769427</v>
      </c>
      <c r="J40" s="70"/>
      <c r="K40" s="70"/>
    </row>
    <row r="41" customFormat="false" ht="12.75" hidden="false" customHeight="false" outlineLevel="0" collapsed="false">
      <c r="A41" s="72"/>
      <c r="B41" s="72"/>
      <c r="C41" s="72"/>
      <c r="D41" s="72"/>
      <c r="E41" s="72"/>
      <c r="F41" s="72"/>
      <c r="G41" s="72"/>
      <c r="H41" s="72"/>
      <c r="I41" s="72"/>
      <c r="J41" s="70"/>
      <c r="K41" s="70"/>
    </row>
    <row r="42" customFormat="false" ht="12.75" hidden="false" customHeight="false" outlineLevel="0" collapsed="false">
      <c r="A42" s="49" t="s">
        <v>82</v>
      </c>
      <c r="B42" s="49"/>
      <c r="C42" s="49"/>
      <c r="D42" s="49"/>
      <c r="E42" s="49"/>
      <c r="F42" s="49"/>
      <c r="G42" s="49"/>
      <c r="H42" s="49" t="s">
        <v>65</v>
      </c>
      <c r="I42" s="49" t="s">
        <v>66</v>
      </c>
      <c r="J42" s="70"/>
      <c r="K42" s="70"/>
      <c r="L42" s="73"/>
    </row>
    <row r="43" customFormat="false" ht="12.75" hidden="false" customHeight="false" outlineLevel="0" collapsed="false">
      <c r="A43" s="58" t="s">
        <v>37</v>
      </c>
      <c r="B43" s="62" t="s">
        <v>83</v>
      </c>
      <c r="C43" s="62"/>
      <c r="D43" s="62"/>
      <c r="E43" s="62"/>
      <c r="F43" s="62"/>
      <c r="G43" s="62"/>
      <c r="H43" s="69" t="n">
        <v>0.2</v>
      </c>
      <c r="I43" s="61" t="n">
        <f aca="false">(H43*I33)+(H43*I40)</f>
        <v>622.6098854</v>
      </c>
      <c r="J43" s="70"/>
      <c r="K43" s="70"/>
      <c r="L43" s="73"/>
    </row>
    <row r="44" customFormat="false" ht="12.75" hidden="false" customHeight="false" outlineLevel="0" collapsed="false">
      <c r="A44" s="58" t="s">
        <v>40</v>
      </c>
      <c r="B44" s="62" t="s">
        <v>84</v>
      </c>
      <c r="C44" s="62"/>
      <c r="D44" s="62"/>
      <c r="E44" s="62"/>
      <c r="F44" s="62"/>
      <c r="G44" s="62"/>
      <c r="H44" s="69" t="n">
        <v>0.025</v>
      </c>
      <c r="I44" s="61" t="n">
        <f aca="false">(H44*I33)+(H44*I40)</f>
        <v>77.826235675</v>
      </c>
      <c r="J44" s="70"/>
      <c r="K44" s="70"/>
    </row>
    <row r="45" customFormat="false" ht="12.75" hidden="false" customHeight="false" outlineLevel="0" collapsed="false">
      <c r="A45" s="58" t="s">
        <v>43</v>
      </c>
      <c r="B45" s="62" t="s">
        <v>85</v>
      </c>
      <c r="C45" s="62"/>
      <c r="D45" s="62"/>
      <c r="E45" s="62"/>
      <c r="F45" s="62"/>
      <c r="G45" s="62"/>
      <c r="H45" s="69" t="n">
        <v>0.03</v>
      </c>
      <c r="I45" s="61" t="n">
        <f aca="false">(H45*I33)+(H45*I40)</f>
        <v>93.39148281</v>
      </c>
      <c r="J45" s="70"/>
      <c r="K45" s="70"/>
    </row>
    <row r="46" customFormat="false" ht="12.75" hidden="false" customHeight="false" outlineLevel="0" collapsed="false">
      <c r="A46" s="58" t="s">
        <v>45</v>
      </c>
      <c r="B46" s="62" t="s">
        <v>86</v>
      </c>
      <c r="C46" s="62"/>
      <c r="D46" s="62"/>
      <c r="E46" s="62"/>
      <c r="F46" s="62"/>
      <c r="G46" s="62"/>
      <c r="H46" s="69" t="n">
        <v>0.015</v>
      </c>
      <c r="I46" s="61" t="n">
        <f aca="false">(H46*I33)+(H46*I40)</f>
        <v>46.695741405</v>
      </c>
      <c r="J46" s="70"/>
      <c r="K46" s="70"/>
    </row>
    <row r="47" customFormat="false" ht="12.75" hidden="false" customHeight="false" outlineLevel="0" collapsed="false">
      <c r="A47" s="58" t="s">
        <v>47</v>
      </c>
      <c r="B47" s="62" t="s">
        <v>87</v>
      </c>
      <c r="C47" s="62"/>
      <c r="D47" s="62"/>
      <c r="E47" s="62"/>
      <c r="F47" s="62"/>
      <c r="G47" s="62"/>
      <c r="H47" s="69" t="n">
        <v>0.01</v>
      </c>
      <c r="I47" s="61" t="n">
        <f aca="false">(H47*I33)+(H47*I40)</f>
        <v>31.13049427</v>
      </c>
      <c r="J47" s="70"/>
      <c r="K47" s="70"/>
    </row>
    <row r="48" customFormat="false" ht="12.75" hidden="false" customHeight="false" outlineLevel="0" collapsed="false">
      <c r="A48" s="58" t="s">
        <v>71</v>
      </c>
      <c r="B48" s="62" t="s">
        <v>88</v>
      </c>
      <c r="C48" s="62"/>
      <c r="D48" s="62"/>
      <c r="E48" s="62"/>
      <c r="F48" s="62"/>
      <c r="G48" s="62"/>
      <c r="H48" s="69" t="n">
        <v>0.006</v>
      </c>
      <c r="I48" s="61" t="n">
        <f aca="false">(H48*I33)+(H48*I40)</f>
        <v>18.678296562</v>
      </c>
      <c r="J48" s="67"/>
    </row>
    <row r="49" customFormat="false" ht="12.75" hidden="false" customHeight="false" outlineLevel="0" collapsed="false">
      <c r="A49" s="58" t="s">
        <v>73</v>
      </c>
      <c r="B49" s="62" t="s">
        <v>89</v>
      </c>
      <c r="C49" s="62"/>
      <c r="D49" s="62"/>
      <c r="E49" s="62"/>
      <c r="F49" s="62"/>
      <c r="G49" s="62"/>
      <c r="H49" s="69" t="n">
        <v>0.002</v>
      </c>
      <c r="I49" s="61" t="n">
        <f aca="false">(H49*I33)+(H49*I40)</f>
        <v>6.226098854</v>
      </c>
      <c r="J49" s="67"/>
    </row>
    <row r="50" customFormat="false" ht="12.75" hidden="false" customHeight="false" outlineLevel="0" collapsed="false">
      <c r="A50" s="58" t="s">
        <v>90</v>
      </c>
      <c r="B50" s="62" t="s">
        <v>91</v>
      </c>
      <c r="C50" s="62"/>
      <c r="D50" s="62"/>
      <c r="E50" s="62"/>
      <c r="F50" s="62"/>
      <c r="G50" s="62"/>
      <c r="H50" s="69" t="n">
        <v>0.08</v>
      </c>
      <c r="I50" s="61" t="n">
        <f aca="false">(H50*I33)+(H50*I40)</f>
        <v>249.04395416</v>
      </c>
      <c r="J50" s="67"/>
    </row>
    <row r="51" customFormat="false" ht="12.75" hidden="false" customHeight="false" outlineLevel="0" collapsed="false">
      <c r="A51" s="58" t="s">
        <v>92</v>
      </c>
      <c r="B51" s="58"/>
      <c r="C51" s="58"/>
      <c r="D51" s="58"/>
      <c r="E51" s="58"/>
      <c r="F51" s="58"/>
      <c r="G51" s="58"/>
      <c r="H51" s="71" t="n">
        <f aca="false">SUM(H43:H50)</f>
        <v>0.368</v>
      </c>
      <c r="I51" s="64" t="n">
        <f aca="false">SUM(I43:I50)</f>
        <v>1145.602189136</v>
      </c>
      <c r="J51" s="67"/>
      <c r="K51" s="74"/>
    </row>
    <row r="52" customFormat="false" ht="12.75" hidden="false" customHeight="false" outlineLevel="0" collapsed="false">
      <c r="A52" s="75"/>
      <c r="B52" s="75"/>
      <c r="C52" s="75"/>
      <c r="D52" s="75"/>
      <c r="E52" s="75"/>
      <c r="F52" s="75"/>
      <c r="G52" s="75"/>
      <c r="H52" s="75"/>
      <c r="I52" s="75"/>
      <c r="J52" s="67"/>
    </row>
    <row r="53" customFormat="false" ht="12.75" hidden="false" customHeight="false" outlineLevel="0" collapsed="false">
      <c r="A53" s="76" t="s">
        <v>93</v>
      </c>
      <c r="B53" s="76"/>
      <c r="C53" s="76"/>
      <c r="D53" s="76"/>
      <c r="E53" s="76"/>
      <c r="F53" s="76"/>
      <c r="G53" s="76"/>
      <c r="H53" s="77"/>
      <c r="I53" s="76" t="s">
        <v>66</v>
      </c>
      <c r="J53" s="67"/>
    </row>
    <row r="54" customFormat="false" ht="12.75" hidden="false" customHeight="true" outlineLevel="0" collapsed="false">
      <c r="A54" s="58" t="s">
        <v>37</v>
      </c>
      <c r="B54" s="59" t="s">
        <v>94</v>
      </c>
      <c r="C54" s="59"/>
      <c r="D54" s="59"/>
      <c r="E54" s="78" t="n">
        <v>2</v>
      </c>
      <c r="F54" s="79" t="n">
        <v>4</v>
      </c>
      <c r="G54" s="78" t="n">
        <v>22</v>
      </c>
      <c r="H54" s="80" t="s">
        <v>95</v>
      </c>
      <c r="I54" s="61" t="n">
        <f aca="false">(E54*F54*G54)-(I26*0.06)</f>
        <v>19.6232</v>
      </c>
      <c r="J54" s="67"/>
      <c r="L54" s="81"/>
    </row>
    <row r="55" customFormat="false" ht="12.75" hidden="false" customHeight="true" outlineLevel="0" collapsed="false">
      <c r="A55" s="58" t="s">
        <v>40</v>
      </c>
      <c r="B55" s="59" t="s">
        <v>96</v>
      </c>
      <c r="C55" s="59"/>
      <c r="D55" s="59"/>
      <c r="E55" s="78" t="n">
        <v>1</v>
      </c>
      <c r="F55" s="79" t="n">
        <v>23.98</v>
      </c>
      <c r="G55" s="78" t="n">
        <v>26</v>
      </c>
      <c r="H55" s="80" t="s">
        <v>95</v>
      </c>
      <c r="I55" s="61" t="n">
        <f aca="false">(E55*F55*(1-0.2)*G55)</f>
        <v>498.784</v>
      </c>
      <c r="J55" s="67"/>
      <c r="L55" s="81"/>
    </row>
    <row r="56" customFormat="false" ht="12.75" hidden="false" customHeight="false" outlineLevel="0" collapsed="false">
      <c r="A56" s="58" t="s">
        <v>43</v>
      </c>
      <c r="B56" s="60" t="s">
        <v>97</v>
      </c>
      <c r="C56" s="60"/>
      <c r="D56" s="60"/>
      <c r="E56" s="60"/>
      <c r="F56" s="60"/>
      <c r="G56" s="60"/>
      <c r="H56" s="80" t="s">
        <v>95</v>
      </c>
      <c r="I56" s="61" t="n">
        <v>135</v>
      </c>
      <c r="J56" s="67"/>
      <c r="L56" s="81"/>
    </row>
    <row r="57" customFormat="false" ht="12.75" hidden="false" customHeight="false" outlineLevel="0" collapsed="false">
      <c r="A57" s="58" t="s">
        <v>45</v>
      </c>
      <c r="B57" s="62" t="s">
        <v>98</v>
      </c>
      <c r="C57" s="62"/>
      <c r="D57" s="62"/>
      <c r="E57" s="62"/>
      <c r="F57" s="62"/>
      <c r="G57" s="62"/>
      <c r="H57" s="82"/>
      <c r="I57" s="61" t="n">
        <f aca="false">H57/12</f>
        <v>0</v>
      </c>
      <c r="J57" s="67"/>
    </row>
    <row r="58" customFormat="false" ht="12.75" hidden="false" customHeight="false" outlineLevel="0" collapsed="false">
      <c r="A58" s="58" t="s">
        <v>47</v>
      </c>
      <c r="B58" s="62" t="s">
        <v>99</v>
      </c>
      <c r="C58" s="62"/>
      <c r="D58" s="62"/>
      <c r="E58" s="62"/>
      <c r="F58" s="62"/>
      <c r="G58" s="62"/>
      <c r="H58" s="80" t="s">
        <v>95</v>
      </c>
      <c r="I58" s="61"/>
      <c r="J58" s="67"/>
    </row>
    <row r="59" customFormat="false" ht="12.75" hidden="false" customHeight="false" outlineLevel="0" collapsed="false">
      <c r="A59" s="58" t="s">
        <v>71</v>
      </c>
      <c r="B59" s="60" t="s">
        <v>100</v>
      </c>
      <c r="C59" s="60"/>
      <c r="D59" s="60"/>
      <c r="E59" s="60"/>
      <c r="F59" s="60"/>
      <c r="G59" s="60"/>
      <c r="H59" s="80" t="s">
        <v>95</v>
      </c>
      <c r="I59" s="61" t="n">
        <v>0</v>
      </c>
      <c r="J59" s="67"/>
    </row>
    <row r="60" customFormat="false" ht="12.75" hidden="false" customHeight="false" outlineLevel="0" collapsed="false">
      <c r="A60" s="58" t="s">
        <v>101</v>
      </c>
      <c r="B60" s="58"/>
      <c r="C60" s="58"/>
      <c r="D60" s="58"/>
      <c r="E60" s="58"/>
      <c r="F60" s="58"/>
      <c r="G60" s="58"/>
      <c r="H60" s="58"/>
      <c r="I60" s="64" t="n">
        <f aca="false">TRUNC(SUM(I54:I59),2)</f>
        <v>653.4</v>
      </c>
      <c r="J60" s="67"/>
    </row>
    <row r="61" customFormat="false" ht="39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67"/>
    </row>
    <row r="62" customFormat="false" ht="12.75" hidden="false" customHeight="false" outlineLevel="0" collapsed="false">
      <c r="A62" s="84" t="s">
        <v>102</v>
      </c>
      <c r="B62" s="84"/>
      <c r="C62" s="84"/>
      <c r="D62" s="84"/>
      <c r="E62" s="84"/>
      <c r="F62" s="84"/>
      <c r="G62" s="84"/>
      <c r="H62" s="84"/>
      <c r="I62" s="84"/>
      <c r="J62" s="67"/>
    </row>
    <row r="63" customFormat="false" ht="12.75" hidden="false" customHeight="false" outlineLevel="0" collapsed="false">
      <c r="A63" s="58" t="s">
        <v>103</v>
      </c>
      <c r="B63" s="58"/>
      <c r="C63" s="58"/>
      <c r="D63" s="58"/>
      <c r="E63" s="58"/>
      <c r="F63" s="58"/>
      <c r="G63" s="58"/>
      <c r="H63" s="58"/>
      <c r="I63" s="58" t="s">
        <v>66</v>
      </c>
      <c r="J63" s="67"/>
    </row>
    <row r="64" customFormat="false" ht="12.75" hidden="false" customHeight="false" outlineLevel="0" collapsed="false">
      <c r="A64" s="58" t="s">
        <v>104</v>
      </c>
      <c r="B64" s="80" t="s">
        <v>105</v>
      </c>
      <c r="C64" s="80"/>
      <c r="D64" s="80"/>
      <c r="E64" s="80"/>
      <c r="F64" s="80"/>
      <c r="G64" s="80"/>
      <c r="H64" s="80"/>
      <c r="I64" s="61" t="n">
        <f aca="false">I40</f>
        <v>506.769427</v>
      </c>
      <c r="J64" s="67"/>
    </row>
    <row r="65" customFormat="false" ht="12.75" hidden="false" customHeight="false" outlineLevel="0" collapsed="false">
      <c r="A65" s="58" t="s">
        <v>106</v>
      </c>
      <c r="B65" s="80" t="s">
        <v>107</v>
      </c>
      <c r="C65" s="80"/>
      <c r="D65" s="80"/>
      <c r="E65" s="80"/>
      <c r="F65" s="80"/>
      <c r="G65" s="80"/>
      <c r="H65" s="80"/>
      <c r="I65" s="61" t="n">
        <f aca="false">I51</f>
        <v>1145.602189136</v>
      </c>
      <c r="J65" s="67"/>
    </row>
    <row r="66" customFormat="false" ht="12.75" hidden="false" customHeight="false" outlineLevel="0" collapsed="false">
      <c r="A66" s="58" t="s">
        <v>108</v>
      </c>
      <c r="B66" s="80" t="s">
        <v>109</v>
      </c>
      <c r="C66" s="80"/>
      <c r="D66" s="80"/>
      <c r="E66" s="80"/>
      <c r="F66" s="80"/>
      <c r="G66" s="80"/>
      <c r="H66" s="80"/>
      <c r="I66" s="61" t="n">
        <f aca="false">I60</f>
        <v>653.4</v>
      </c>
      <c r="J66" s="67"/>
    </row>
    <row r="67" customFormat="false" ht="12.75" hidden="false" customHeight="false" outlineLevel="0" collapsed="false">
      <c r="A67" s="58" t="s">
        <v>110</v>
      </c>
      <c r="B67" s="58"/>
      <c r="C67" s="58"/>
      <c r="D67" s="58"/>
      <c r="E67" s="58"/>
      <c r="F67" s="58"/>
      <c r="G67" s="58"/>
      <c r="H67" s="58"/>
      <c r="I67" s="64" t="n">
        <f aca="false">TRUNC(SUM(I64:I66),2)</f>
        <v>2305.77</v>
      </c>
      <c r="J67" s="67"/>
    </row>
    <row r="68" customFormat="false" ht="12.75" hidden="false" customHeight="false" outlineLevel="0" collapsed="false">
      <c r="A68" s="85"/>
      <c r="B68" s="85"/>
      <c r="C68" s="85"/>
      <c r="D68" s="85"/>
      <c r="E68" s="85"/>
      <c r="F68" s="85"/>
      <c r="G68" s="85"/>
      <c r="H68" s="85"/>
      <c r="I68" s="85"/>
      <c r="J68" s="67"/>
    </row>
    <row r="69" customFormat="false" ht="12.75" hidden="false" customHeight="false" outlineLevel="0" collapsed="false">
      <c r="A69" s="50" t="s">
        <v>111</v>
      </c>
      <c r="B69" s="50"/>
      <c r="C69" s="50"/>
      <c r="D69" s="50"/>
      <c r="E69" s="50"/>
      <c r="F69" s="50"/>
      <c r="G69" s="50"/>
      <c r="H69" s="50"/>
      <c r="I69" s="50"/>
      <c r="J69" s="67"/>
    </row>
    <row r="70" customFormat="false" ht="12.75" hidden="false" customHeight="false" outlineLevel="0" collapsed="false">
      <c r="A70" s="49" t="n">
        <v>3</v>
      </c>
      <c r="B70" s="49" t="s">
        <v>112</v>
      </c>
      <c r="C70" s="49"/>
      <c r="D70" s="49"/>
      <c r="E70" s="49"/>
      <c r="F70" s="49"/>
      <c r="G70" s="49"/>
      <c r="H70" s="76" t="s">
        <v>65</v>
      </c>
      <c r="I70" s="49" t="s">
        <v>66</v>
      </c>
      <c r="J70" s="67"/>
    </row>
    <row r="71" customFormat="false" ht="12.75" hidden="false" customHeight="false" outlineLevel="0" collapsed="false">
      <c r="A71" s="58" t="s">
        <v>37</v>
      </c>
      <c r="B71" s="86" t="s">
        <v>113</v>
      </c>
      <c r="C71" s="86"/>
      <c r="D71" s="86"/>
      <c r="E71" s="86"/>
      <c r="F71" s="86"/>
      <c r="G71" s="86"/>
      <c r="H71" s="87" t="n">
        <f aca="false">5%/12</f>
        <v>0.00416666666666667</v>
      </c>
      <c r="I71" s="88" t="n">
        <f aca="false">H71*I33</f>
        <v>10.8595</v>
      </c>
      <c r="J71" s="67"/>
    </row>
    <row r="72" customFormat="false" ht="12.75" hidden="false" customHeight="false" outlineLevel="0" collapsed="false">
      <c r="A72" s="58" t="s">
        <v>40</v>
      </c>
      <c r="B72" s="86" t="s">
        <v>114</v>
      </c>
      <c r="C72" s="86"/>
      <c r="D72" s="86"/>
      <c r="E72" s="86"/>
      <c r="F72" s="86"/>
      <c r="G72" s="86"/>
      <c r="H72" s="69" t="n">
        <f aca="false">H71*H50</f>
        <v>0.000333333333333333</v>
      </c>
      <c r="I72" s="88" t="n">
        <f aca="false">H72*I33</f>
        <v>0.86876</v>
      </c>
      <c r="J72" s="67"/>
    </row>
    <row r="73" customFormat="false" ht="12.75" hidden="false" customHeight="false" outlineLevel="0" collapsed="false">
      <c r="A73" s="58" t="s">
        <v>43</v>
      </c>
      <c r="B73" s="86" t="s">
        <v>115</v>
      </c>
      <c r="C73" s="86"/>
      <c r="D73" s="86"/>
      <c r="E73" s="86"/>
      <c r="F73" s="86"/>
      <c r="G73" s="86"/>
      <c r="H73" s="69" t="n">
        <v>0.02</v>
      </c>
      <c r="I73" s="88" t="n">
        <f aca="false">H73*I33</f>
        <v>52.1256</v>
      </c>
      <c r="J73" s="67"/>
    </row>
    <row r="74" customFormat="false" ht="12.75" hidden="false" customHeight="false" outlineLevel="0" collapsed="false">
      <c r="A74" s="58" t="s">
        <v>45</v>
      </c>
      <c r="B74" s="86" t="s">
        <v>116</v>
      </c>
      <c r="C74" s="86"/>
      <c r="D74" s="86"/>
      <c r="E74" s="86"/>
      <c r="F74" s="86"/>
      <c r="G74" s="86"/>
      <c r="H74" s="89" t="n">
        <f aca="false">7/30/12*100%</f>
        <v>0.0194444444444444</v>
      </c>
      <c r="I74" s="88" t="n">
        <f aca="false">H74*I33</f>
        <v>50.6776666666667</v>
      </c>
      <c r="J74" s="67"/>
    </row>
    <row r="75" customFormat="false" ht="12.75" hidden="false" customHeight="false" outlineLevel="0" collapsed="false">
      <c r="A75" s="58" t="s">
        <v>47</v>
      </c>
      <c r="B75" s="86" t="s">
        <v>117</v>
      </c>
      <c r="C75" s="86"/>
      <c r="D75" s="86"/>
      <c r="E75" s="86"/>
      <c r="F75" s="86"/>
      <c r="G75" s="86"/>
      <c r="H75" s="69" t="n">
        <f aca="false">H74*H51</f>
        <v>0.00715555555555556</v>
      </c>
      <c r="I75" s="88" t="n">
        <f aca="false">H75*I33</f>
        <v>18.6493813333333</v>
      </c>
      <c r="J75" s="67"/>
    </row>
    <row r="76" customFormat="false" ht="12.75" hidden="false" customHeight="false" outlineLevel="0" collapsed="false">
      <c r="A76" s="58" t="s">
        <v>71</v>
      </c>
      <c r="B76" s="86" t="s">
        <v>118</v>
      </c>
      <c r="C76" s="86"/>
      <c r="D76" s="86"/>
      <c r="E76" s="86"/>
      <c r="F76" s="86"/>
      <c r="G76" s="86"/>
      <c r="H76" s="69" t="n">
        <v>0.02</v>
      </c>
      <c r="I76" s="88" t="n">
        <f aca="false">H76*I33</f>
        <v>52.1256</v>
      </c>
      <c r="J76" s="67"/>
    </row>
    <row r="77" customFormat="false" ht="12.75" hidden="false" customHeight="false" outlineLevel="0" collapsed="false">
      <c r="A77" s="58" t="s">
        <v>119</v>
      </c>
      <c r="B77" s="58"/>
      <c r="C77" s="58"/>
      <c r="D77" s="58"/>
      <c r="E77" s="58"/>
      <c r="F77" s="58"/>
      <c r="G77" s="58"/>
      <c r="H77" s="90" t="n">
        <f aca="false">TRUNC(SUM(H71:H76),4)</f>
        <v>0.0711</v>
      </c>
      <c r="I77" s="64" t="n">
        <f aca="false">TRUNC(SUM(I71:I76),2)</f>
        <v>185.3</v>
      </c>
      <c r="J77" s="67"/>
    </row>
    <row r="78" customFormat="false" ht="12.75" hidden="false" customHeight="false" outlineLevel="0" collapsed="false">
      <c r="A78" s="91"/>
      <c r="B78" s="91"/>
      <c r="C78" s="91"/>
      <c r="D78" s="91"/>
      <c r="E78" s="91"/>
      <c r="F78" s="91"/>
      <c r="G78" s="91"/>
      <c r="H78" s="91"/>
      <c r="I78" s="91"/>
      <c r="J78" s="67"/>
    </row>
    <row r="79" customFormat="false" ht="12.75" hidden="false" customHeight="false" outlineLevel="0" collapsed="false">
      <c r="A79" s="50" t="s">
        <v>120</v>
      </c>
      <c r="B79" s="50"/>
      <c r="C79" s="50"/>
      <c r="D79" s="50"/>
      <c r="E79" s="50"/>
      <c r="F79" s="50"/>
      <c r="G79" s="50"/>
      <c r="H79" s="50"/>
      <c r="I79" s="50"/>
      <c r="J79" s="67"/>
    </row>
    <row r="80" customFormat="false" ht="12.75" hidden="false" customHeight="false" outlineLevel="0" collapsed="false">
      <c r="A80" s="58" t="s">
        <v>121</v>
      </c>
      <c r="B80" s="58"/>
      <c r="C80" s="58"/>
      <c r="D80" s="58"/>
      <c r="E80" s="58"/>
      <c r="F80" s="58"/>
      <c r="G80" s="58"/>
      <c r="H80" s="58" t="s">
        <v>65</v>
      </c>
      <c r="I80" s="58" t="s">
        <v>66</v>
      </c>
      <c r="J80" s="67"/>
    </row>
    <row r="81" customFormat="false" ht="12.75" hidden="false" customHeight="false" outlineLevel="0" collapsed="false">
      <c r="A81" s="58" t="s">
        <v>37</v>
      </c>
      <c r="B81" s="62" t="s">
        <v>122</v>
      </c>
      <c r="C81" s="62"/>
      <c r="D81" s="62"/>
      <c r="E81" s="62"/>
      <c r="F81" s="62"/>
      <c r="G81" s="62"/>
      <c r="H81" s="69" t="n">
        <f aca="false">(1/12) + (1/12*0.3333)</f>
        <v>0.111108333333333</v>
      </c>
      <c r="I81" s="61" t="n">
        <f aca="false">$I$33*H81</f>
        <v>289.579427</v>
      </c>
      <c r="J81" s="67"/>
    </row>
    <row r="82" customFormat="false" ht="12.75" hidden="false" customHeight="false" outlineLevel="0" collapsed="false">
      <c r="A82" s="58" t="s">
        <v>40</v>
      </c>
      <c r="B82" s="62" t="s">
        <v>123</v>
      </c>
      <c r="C82" s="62"/>
      <c r="D82" s="62"/>
      <c r="E82" s="62"/>
      <c r="F82" s="62"/>
      <c r="G82" s="62"/>
      <c r="H82" s="69" t="n">
        <v>0.002778</v>
      </c>
      <c r="I82" s="61" t="n">
        <f aca="false">$I$33*H82</f>
        <v>7.24024584</v>
      </c>
      <c r="J82" s="67"/>
    </row>
    <row r="83" customFormat="false" ht="12.75" hidden="false" customHeight="false" outlineLevel="0" collapsed="false">
      <c r="A83" s="58" t="s">
        <v>43</v>
      </c>
      <c r="B83" s="62" t="s">
        <v>124</v>
      </c>
      <c r="C83" s="62"/>
      <c r="D83" s="62"/>
      <c r="E83" s="62"/>
      <c r="F83" s="62"/>
      <c r="G83" s="62"/>
      <c r="H83" s="69" t="n">
        <v>0.000208</v>
      </c>
      <c r="I83" s="61" t="n">
        <f aca="false">$I$33*H83</f>
        <v>0.54210624</v>
      </c>
      <c r="J83" s="67"/>
    </row>
    <row r="84" customFormat="false" ht="12.75" hidden="false" customHeight="false" outlineLevel="0" collapsed="false">
      <c r="A84" s="58" t="s">
        <v>45</v>
      </c>
      <c r="B84" s="62" t="s">
        <v>125</v>
      </c>
      <c r="C84" s="62"/>
      <c r="D84" s="62"/>
      <c r="E84" s="62"/>
      <c r="F84" s="62"/>
      <c r="G84" s="62"/>
      <c r="H84" s="69" t="n">
        <v>0.005</v>
      </c>
      <c r="I84" s="61" t="n">
        <f aca="false">$I$33*H84</f>
        <v>13.0314</v>
      </c>
      <c r="J84" s="67"/>
    </row>
    <row r="85" customFormat="false" ht="12.75" hidden="false" customHeight="false" outlineLevel="0" collapsed="false">
      <c r="A85" s="58" t="s">
        <v>47</v>
      </c>
      <c r="B85" s="62" t="s">
        <v>126</v>
      </c>
      <c r="C85" s="62"/>
      <c r="D85" s="62"/>
      <c r="E85" s="62"/>
      <c r="F85" s="62"/>
      <c r="G85" s="62"/>
      <c r="H85" s="69" t="n">
        <v>0.00074</v>
      </c>
      <c r="I85" s="61" t="n">
        <f aca="false">$I$33*H85</f>
        <v>1.9286472</v>
      </c>
      <c r="J85" s="67"/>
    </row>
    <row r="86" customFormat="false" ht="12.75" hidden="false" customHeight="false" outlineLevel="0" collapsed="false">
      <c r="A86" s="58" t="s">
        <v>71</v>
      </c>
      <c r="B86" s="62" t="s">
        <v>127</v>
      </c>
      <c r="C86" s="62"/>
      <c r="D86" s="62"/>
      <c r="E86" s="62"/>
      <c r="F86" s="62"/>
      <c r="G86" s="62"/>
      <c r="H86" s="69" t="n">
        <v>0.002778</v>
      </c>
      <c r="I86" s="61" t="n">
        <f aca="false">$I$33*H86</f>
        <v>7.24024584</v>
      </c>
      <c r="J86" s="67"/>
    </row>
    <row r="87" customFormat="false" ht="12.75" hidden="false" customHeight="false" outlineLevel="0" collapsed="false">
      <c r="A87" s="58"/>
      <c r="B87" s="58" t="s">
        <v>128</v>
      </c>
      <c r="C87" s="58"/>
      <c r="D87" s="58"/>
      <c r="E87" s="58"/>
      <c r="F87" s="58"/>
      <c r="G87" s="58"/>
      <c r="H87" s="71" t="n">
        <f aca="false">H81+H82+H83+H84+H85+H86</f>
        <v>0.122612333333333</v>
      </c>
      <c r="I87" s="64" t="n">
        <f aca="false">I81+I82+I83+I84+I85+I86</f>
        <v>319.56207212</v>
      </c>
      <c r="J87" s="67"/>
    </row>
    <row r="88" customFormat="false" ht="12.75" hidden="false" customHeight="false" outlineLevel="0" collapsed="false">
      <c r="A88" s="92"/>
      <c r="B88" s="92"/>
      <c r="C88" s="92"/>
      <c r="D88" s="92"/>
      <c r="E88" s="92"/>
      <c r="F88" s="92"/>
      <c r="G88" s="92"/>
      <c r="H88" s="92"/>
      <c r="I88" s="92"/>
      <c r="J88" s="67"/>
    </row>
    <row r="89" customFormat="false" ht="12.75" hidden="false" customHeight="false" outlineLevel="0" collapsed="false">
      <c r="A89" s="49" t="s">
        <v>129</v>
      </c>
      <c r="B89" s="49"/>
      <c r="C89" s="49"/>
      <c r="D89" s="49"/>
      <c r="E89" s="49"/>
      <c r="F89" s="49"/>
      <c r="G89" s="49"/>
      <c r="H89" s="49" t="s">
        <v>65</v>
      </c>
      <c r="I89" s="49" t="s">
        <v>66</v>
      </c>
      <c r="J89" s="67"/>
    </row>
    <row r="90" customFormat="false" ht="12.75" hidden="false" customHeight="false" outlineLevel="0" collapsed="false">
      <c r="A90" s="49" t="s">
        <v>37</v>
      </c>
      <c r="B90" s="48" t="s">
        <v>130</v>
      </c>
      <c r="C90" s="48"/>
      <c r="D90" s="48"/>
      <c r="E90" s="48"/>
      <c r="F90" s="48"/>
      <c r="G90" s="48"/>
      <c r="H90" s="93" t="n">
        <v>0</v>
      </c>
      <c r="I90" s="57" t="n">
        <f aca="false">$I$33*H90</f>
        <v>0</v>
      </c>
      <c r="J90" s="67"/>
    </row>
    <row r="91" customFormat="false" ht="12.75" hidden="false" customHeight="false" outlineLevel="0" collapsed="false">
      <c r="A91" s="49" t="s">
        <v>131</v>
      </c>
      <c r="B91" s="49"/>
      <c r="C91" s="49"/>
      <c r="D91" s="49"/>
      <c r="E91" s="49"/>
      <c r="F91" s="49"/>
      <c r="G91" s="49"/>
      <c r="H91" s="94" t="n">
        <f aca="false">H90</f>
        <v>0</v>
      </c>
      <c r="I91" s="95" t="n">
        <f aca="false">I90</f>
        <v>0</v>
      </c>
      <c r="J91" s="67"/>
    </row>
    <row r="92" customFormat="false" ht="12.75" hidden="false" customHeight="false" outlineLevel="0" collapsed="false">
      <c r="A92" s="96"/>
      <c r="B92" s="96"/>
      <c r="C92" s="96"/>
      <c r="D92" s="96"/>
      <c r="E92" s="96"/>
      <c r="F92" s="96"/>
      <c r="G92" s="96"/>
      <c r="H92" s="96"/>
      <c r="I92" s="96"/>
      <c r="J92" s="67"/>
    </row>
    <row r="93" customFormat="false" ht="12.75" hidden="false" customHeight="false" outlineLevel="0" collapsed="false">
      <c r="A93" s="84" t="s">
        <v>132</v>
      </c>
      <c r="B93" s="84"/>
      <c r="C93" s="84"/>
      <c r="D93" s="84"/>
      <c r="E93" s="84"/>
      <c r="F93" s="84"/>
      <c r="G93" s="84"/>
      <c r="H93" s="84"/>
      <c r="I93" s="84"/>
      <c r="J93" s="67"/>
    </row>
    <row r="94" customFormat="false" ht="12.75" hidden="false" customHeight="false" outlineLevel="0" collapsed="false">
      <c r="A94" s="58" t="s">
        <v>133</v>
      </c>
      <c r="B94" s="58"/>
      <c r="C94" s="58"/>
      <c r="D94" s="58"/>
      <c r="E94" s="58"/>
      <c r="F94" s="58"/>
      <c r="G94" s="58"/>
      <c r="H94" s="58"/>
      <c r="I94" s="58" t="s">
        <v>66</v>
      </c>
      <c r="J94" s="67"/>
    </row>
    <row r="95" customFormat="false" ht="12.75" hidden="false" customHeight="false" outlineLevel="0" collapsed="false">
      <c r="A95" s="58" t="s">
        <v>134</v>
      </c>
      <c r="B95" s="80" t="s">
        <v>135</v>
      </c>
      <c r="C95" s="80"/>
      <c r="D95" s="80"/>
      <c r="E95" s="80"/>
      <c r="F95" s="80"/>
      <c r="G95" s="80"/>
      <c r="H95" s="80"/>
      <c r="I95" s="61" t="n">
        <f aca="false">I87</f>
        <v>319.56207212</v>
      </c>
      <c r="J95" s="67"/>
    </row>
    <row r="96" customFormat="false" ht="12.75" hidden="false" customHeight="false" outlineLevel="0" collapsed="false">
      <c r="A96" s="58" t="s">
        <v>136</v>
      </c>
      <c r="B96" s="80" t="s">
        <v>137</v>
      </c>
      <c r="C96" s="80"/>
      <c r="D96" s="80"/>
      <c r="E96" s="80"/>
      <c r="F96" s="80"/>
      <c r="G96" s="80"/>
      <c r="H96" s="80"/>
      <c r="I96" s="61" t="n">
        <f aca="false">I91</f>
        <v>0</v>
      </c>
      <c r="J96" s="67"/>
    </row>
    <row r="97" customFormat="false" ht="12.75" hidden="false" customHeight="false" outlineLevel="0" collapsed="false">
      <c r="A97" s="58" t="s">
        <v>138</v>
      </c>
      <c r="B97" s="58"/>
      <c r="C97" s="58"/>
      <c r="D97" s="58"/>
      <c r="E97" s="58"/>
      <c r="F97" s="58"/>
      <c r="G97" s="58"/>
      <c r="H97" s="58"/>
      <c r="I97" s="64" t="n">
        <f aca="false">TRUNC(SUM(I95:I96),2)</f>
        <v>319.56</v>
      </c>
      <c r="J97" s="67"/>
    </row>
    <row r="98" customFormat="false" ht="12.75" hidden="false" customHeight="false" outlineLevel="0" collapsed="false">
      <c r="A98" s="85"/>
      <c r="B98" s="85"/>
      <c r="C98" s="85"/>
      <c r="D98" s="85"/>
      <c r="E98" s="85"/>
      <c r="F98" s="85"/>
      <c r="G98" s="85"/>
      <c r="H98" s="85"/>
      <c r="I98" s="85"/>
      <c r="J98" s="67"/>
    </row>
    <row r="99" customFormat="false" ht="12.75" hidden="false" customHeight="false" outlineLevel="0" collapsed="false">
      <c r="A99" s="50" t="s">
        <v>139</v>
      </c>
      <c r="B99" s="50"/>
      <c r="C99" s="50"/>
      <c r="D99" s="50"/>
      <c r="E99" s="50"/>
      <c r="F99" s="50"/>
      <c r="G99" s="50"/>
      <c r="H99" s="50"/>
      <c r="I99" s="50"/>
      <c r="J99" s="67"/>
    </row>
    <row r="100" customFormat="false" ht="12.75" hidden="false" customHeight="false" outlineLevel="0" collapsed="false">
      <c r="A100" s="49" t="n">
        <v>5</v>
      </c>
      <c r="B100" s="49" t="s">
        <v>140</v>
      </c>
      <c r="C100" s="49"/>
      <c r="D100" s="49"/>
      <c r="E100" s="49"/>
      <c r="F100" s="49"/>
      <c r="G100" s="49"/>
      <c r="H100" s="49"/>
      <c r="I100" s="49" t="s">
        <v>66</v>
      </c>
      <c r="J100" s="67"/>
    </row>
    <row r="101" customFormat="false" ht="12.75" hidden="false" customHeight="false" outlineLevel="0" collapsed="false">
      <c r="A101" s="49" t="s">
        <v>37</v>
      </c>
      <c r="B101" s="97" t="s">
        <v>141</v>
      </c>
      <c r="C101" s="97"/>
      <c r="D101" s="97"/>
      <c r="E101" s="97"/>
      <c r="F101" s="97"/>
      <c r="G101" s="97"/>
      <c r="H101" s="47" t="s">
        <v>95</v>
      </c>
      <c r="I101" s="57" t="n">
        <f aca="false">'Insumos-Fardamentos'!D9</f>
        <v>50.825</v>
      </c>
      <c r="J101" s="67"/>
    </row>
    <row r="102" customFormat="false" ht="12.75" hidden="false" customHeight="false" outlineLevel="0" collapsed="false">
      <c r="A102" s="49" t="s">
        <v>40</v>
      </c>
      <c r="B102" s="97" t="s">
        <v>142</v>
      </c>
      <c r="C102" s="97"/>
      <c r="D102" s="97"/>
      <c r="E102" s="97"/>
      <c r="F102" s="97"/>
      <c r="G102" s="97"/>
      <c r="H102" s="47" t="s">
        <v>95</v>
      </c>
      <c r="I102" s="57"/>
      <c r="J102" s="67"/>
    </row>
    <row r="103" customFormat="false" ht="12.75" hidden="false" customHeight="false" outlineLevel="0" collapsed="false">
      <c r="A103" s="98" t="s">
        <v>43</v>
      </c>
      <c r="B103" s="97" t="s">
        <v>143</v>
      </c>
      <c r="C103" s="97"/>
      <c r="D103" s="97"/>
      <c r="E103" s="97"/>
      <c r="F103" s="97"/>
      <c r="G103" s="97"/>
      <c r="H103" s="47" t="s">
        <v>95</v>
      </c>
      <c r="I103" s="57" t="n">
        <v>0</v>
      </c>
      <c r="J103" s="67"/>
    </row>
    <row r="104" customFormat="false" ht="12.75" hidden="false" customHeight="false" outlineLevel="0" collapsed="false">
      <c r="A104" s="98" t="s">
        <v>45</v>
      </c>
      <c r="B104" s="97" t="s">
        <v>144</v>
      </c>
      <c r="C104" s="97"/>
      <c r="D104" s="97"/>
      <c r="E104" s="97"/>
      <c r="F104" s="97"/>
      <c r="G104" s="97"/>
      <c r="H104" s="47" t="s">
        <v>95</v>
      </c>
      <c r="I104" s="57" t="n">
        <v>0</v>
      </c>
      <c r="J104" s="67"/>
    </row>
    <row r="105" customFormat="false" ht="12.75" hidden="false" customHeight="false" outlineLevel="0" collapsed="false">
      <c r="A105" s="98" t="s">
        <v>47</v>
      </c>
      <c r="B105" s="97" t="s">
        <v>145</v>
      </c>
      <c r="C105" s="97"/>
      <c r="D105" s="97"/>
      <c r="E105" s="97"/>
      <c r="F105" s="97"/>
      <c r="G105" s="97"/>
      <c r="H105" s="47" t="s">
        <v>95</v>
      </c>
      <c r="I105" s="57" t="n">
        <f aca="false">'Insumos-Fardamentos'!D14</f>
        <v>47.26</v>
      </c>
      <c r="J105" s="67"/>
    </row>
    <row r="106" customFormat="false" ht="12.75" hidden="false" customHeight="false" outlineLevel="0" collapsed="false">
      <c r="A106" s="49" t="s">
        <v>146</v>
      </c>
      <c r="B106" s="49"/>
      <c r="C106" s="49"/>
      <c r="D106" s="49"/>
      <c r="E106" s="49"/>
      <c r="F106" s="49"/>
      <c r="G106" s="49"/>
      <c r="H106" s="94" t="s">
        <v>95</v>
      </c>
      <c r="I106" s="95" t="n">
        <f aca="false">TRUNC(SUM(I101:I105),2)</f>
        <v>98.08</v>
      </c>
      <c r="J106" s="67"/>
    </row>
    <row r="107" customFormat="false" ht="12.75" hidden="false" customHeight="false" outlineLevel="0" collapsed="false">
      <c r="A107" s="85"/>
      <c r="B107" s="85"/>
      <c r="C107" s="85"/>
      <c r="D107" s="85"/>
      <c r="E107" s="85"/>
      <c r="F107" s="85"/>
      <c r="G107" s="85"/>
      <c r="H107" s="85"/>
      <c r="I107" s="85"/>
      <c r="J107" s="67"/>
    </row>
    <row r="108" customFormat="false" ht="12.75" hidden="false" customHeight="false" outlineLevel="0" collapsed="false">
      <c r="A108" s="50" t="s">
        <v>147</v>
      </c>
      <c r="B108" s="50"/>
      <c r="C108" s="50"/>
      <c r="D108" s="50"/>
      <c r="E108" s="50"/>
      <c r="F108" s="50"/>
      <c r="G108" s="50"/>
      <c r="H108" s="50"/>
      <c r="I108" s="50"/>
      <c r="J108" s="67"/>
    </row>
    <row r="109" customFormat="false" ht="12.75" hidden="false" customHeight="false" outlineLevel="0" collapsed="false">
      <c r="A109" s="49" t="n">
        <v>6</v>
      </c>
      <c r="B109" s="49" t="s">
        <v>148</v>
      </c>
      <c r="C109" s="49"/>
      <c r="D109" s="49"/>
      <c r="E109" s="49"/>
      <c r="F109" s="49"/>
      <c r="G109" s="49"/>
      <c r="H109" s="49" t="s">
        <v>65</v>
      </c>
      <c r="I109" s="49" t="s">
        <v>66</v>
      </c>
      <c r="J109" s="67"/>
    </row>
    <row r="110" customFormat="false" ht="12.75" hidden="false" customHeight="false" outlineLevel="0" collapsed="false">
      <c r="A110" s="49" t="s">
        <v>37</v>
      </c>
      <c r="B110" s="48" t="s">
        <v>149</v>
      </c>
      <c r="C110" s="48"/>
      <c r="D110" s="48"/>
      <c r="E110" s="48"/>
      <c r="F110" s="48"/>
      <c r="G110" s="48"/>
      <c r="H110" s="99" t="n">
        <v>0.05</v>
      </c>
      <c r="I110" s="57" t="n">
        <f aca="false">TRUNC(H110*I134,2)</f>
        <v>275.74</v>
      </c>
      <c r="J110" s="67"/>
    </row>
    <row r="111" customFormat="false" ht="12.75" hidden="false" customHeight="false" outlineLevel="0" collapsed="false">
      <c r="A111" s="49" t="s">
        <v>40</v>
      </c>
      <c r="B111" s="48" t="s">
        <v>150</v>
      </c>
      <c r="C111" s="48"/>
      <c r="D111" s="48"/>
      <c r="E111" s="48"/>
      <c r="F111" s="48"/>
      <c r="G111" s="48"/>
      <c r="H111" s="99" t="n">
        <v>0.05</v>
      </c>
      <c r="I111" s="57" t="n">
        <f aca="false">TRUNC(H111*(I110+I134),2)</f>
        <v>289.53</v>
      </c>
      <c r="J111" s="67"/>
    </row>
    <row r="112" customFormat="false" ht="12.75" hidden="false" customHeight="false" outlineLevel="0" collapsed="false">
      <c r="A112" s="49" t="s">
        <v>43</v>
      </c>
      <c r="B112" s="100" t="s">
        <v>151</v>
      </c>
      <c r="C112" s="100"/>
      <c r="D112" s="100"/>
      <c r="E112" s="100"/>
      <c r="F112" s="100"/>
      <c r="G112" s="100"/>
      <c r="H112" s="101"/>
      <c r="I112" s="57"/>
      <c r="J112" s="67"/>
    </row>
    <row r="113" customFormat="false" ht="12.75" hidden="false" customHeight="false" outlineLevel="0" collapsed="false">
      <c r="A113" s="49" t="s">
        <v>152</v>
      </c>
      <c r="B113" s="48" t="s">
        <v>153</v>
      </c>
      <c r="C113" s="48"/>
      <c r="D113" s="48"/>
      <c r="E113" s="48"/>
      <c r="F113" s="48"/>
      <c r="G113" s="48"/>
      <c r="H113" s="102" t="n">
        <v>0.0065</v>
      </c>
      <c r="I113" s="57" t="n">
        <f aca="false">TRUNC(H113*I123,2)</f>
        <v>43.26</v>
      </c>
      <c r="J113" s="67"/>
    </row>
    <row r="114" customFormat="false" ht="12.75" hidden="false" customHeight="false" outlineLevel="0" collapsed="false">
      <c r="A114" s="49" t="s">
        <v>154</v>
      </c>
      <c r="B114" s="48" t="s">
        <v>155</v>
      </c>
      <c r="C114" s="48"/>
      <c r="D114" s="48"/>
      <c r="E114" s="48"/>
      <c r="F114" s="48"/>
      <c r="G114" s="48"/>
      <c r="H114" s="103" t="n">
        <v>0.03</v>
      </c>
      <c r="I114" s="57" t="n">
        <f aca="false">TRUNC(H114*I123,2)</f>
        <v>199.68</v>
      </c>
      <c r="J114" s="67"/>
    </row>
    <row r="115" customFormat="false" ht="12.75" hidden="false" customHeight="false" outlineLevel="0" collapsed="false">
      <c r="A115" s="49" t="s">
        <v>156</v>
      </c>
      <c r="B115" s="48" t="s">
        <v>157</v>
      </c>
      <c r="C115" s="48"/>
      <c r="D115" s="48"/>
      <c r="E115" s="48"/>
      <c r="F115" s="48"/>
      <c r="G115" s="48"/>
      <c r="H115" s="104" t="n">
        <v>0.05</v>
      </c>
      <c r="I115" s="57" t="n">
        <f aca="false">TRUNC(H115*I123,2)</f>
        <v>332.8</v>
      </c>
      <c r="J115" s="67"/>
    </row>
    <row r="116" customFormat="false" ht="12.75" hidden="false" customHeight="false" outlineLevel="0" collapsed="false">
      <c r="A116" s="49" t="s">
        <v>158</v>
      </c>
      <c r="B116" s="49"/>
      <c r="C116" s="49"/>
      <c r="D116" s="49"/>
      <c r="E116" s="49"/>
      <c r="F116" s="49"/>
      <c r="G116" s="49"/>
      <c r="H116" s="102" t="n">
        <f aca="false">SUM(H110:H115)</f>
        <v>0.1865</v>
      </c>
      <c r="I116" s="95" t="n">
        <f aca="false">TRUNC(SUM(I110:I115),2)</f>
        <v>1141.01</v>
      </c>
      <c r="J116" s="67"/>
    </row>
    <row r="117" customFormat="false" ht="76.5" hidden="false" customHeight="true" outlineLevel="0" collapsed="false">
      <c r="A117" s="52"/>
      <c r="B117" s="105"/>
      <c r="C117" s="105"/>
      <c r="D117" s="105"/>
      <c r="E117" s="105"/>
      <c r="F117" s="105"/>
      <c r="G117" s="105"/>
      <c r="H117" s="105"/>
      <c r="I117" s="105"/>
    </row>
    <row r="118" customFormat="false" ht="12.75" hidden="false" customHeight="false" outlineLevel="0" collapsed="false">
      <c r="A118" s="106" t="s">
        <v>159</v>
      </c>
      <c r="B118" s="107" t="s">
        <v>160</v>
      </c>
      <c r="C118" s="107"/>
      <c r="D118" s="107"/>
      <c r="E118" s="107"/>
      <c r="F118" s="107"/>
      <c r="G118" s="107"/>
      <c r="H118" s="108" t="n">
        <f aca="false">TRUNC(H113+H114+H115,4)</f>
        <v>0.0865</v>
      </c>
      <c r="I118" s="109"/>
    </row>
    <row r="119" customFormat="false" ht="12.75" hidden="false" customHeight="false" outlineLevel="0" collapsed="false">
      <c r="A119" s="110"/>
      <c r="B119" s="111" t="n">
        <v>100</v>
      </c>
      <c r="C119" s="111"/>
      <c r="D119" s="111"/>
      <c r="E119" s="111"/>
      <c r="F119" s="111"/>
      <c r="G119" s="111"/>
      <c r="H119" s="112"/>
      <c r="I119" s="113"/>
    </row>
    <row r="120" customFormat="false" ht="12.75" hidden="false" customHeight="false" outlineLevel="0" collapsed="false">
      <c r="A120" s="114"/>
      <c r="B120" s="111"/>
      <c r="C120" s="111"/>
      <c r="D120" s="111"/>
      <c r="E120" s="111"/>
      <c r="F120" s="111"/>
      <c r="G120" s="111"/>
      <c r="H120" s="112"/>
      <c r="I120" s="113"/>
    </row>
    <row r="121" customFormat="false" ht="12.75" hidden="false" customHeight="false" outlineLevel="0" collapsed="false">
      <c r="A121" s="110" t="s">
        <v>161</v>
      </c>
      <c r="B121" s="111" t="s">
        <v>162</v>
      </c>
      <c r="C121" s="111"/>
      <c r="D121" s="111"/>
      <c r="E121" s="111"/>
      <c r="F121" s="111"/>
      <c r="G121" s="111"/>
      <c r="H121" s="112"/>
      <c r="I121" s="113" t="n">
        <f aca="false">TRUNC(I134+I110+I111,2)</f>
        <v>6080.26</v>
      </c>
    </row>
    <row r="122" customFormat="false" ht="12.75" hidden="false" customHeight="false" outlineLevel="0" collapsed="false">
      <c r="A122" s="110"/>
      <c r="B122" s="111"/>
      <c r="C122" s="111"/>
      <c r="D122" s="111"/>
      <c r="E122" s="111"/>
      <c r="F122" s="111"/>
      <c r="G122" s="111"/>
      <c r="H122" s="112"/>
      <c r="I122" s="113"/>
    </row>
    <row r="123" customFormat="false" ht="12.75" hidden="false" customHeight="false" outlineLevel="0" collapsed="false">
      <c r="A123" s="110" t="s">
        <v>163</v>
      </c>
      <c r="B123" s="111" t="s">
        <v>164</v>
      </c>
      <c r="C123" s="111"/>
      <c r="D123" s="111"/>
      <c r="E123" s="111"/>
      <c r="F123" s="111"/>
      <c r="G123" s="111"/>
      <c r="H123" s="112"/>
      <c r="I123" s="113" t="n">
        <f aca="false">I121/(1-H118)</f>
        <v>6656.004378763</v>
      </c>
    </row>
    <row r="124" customFormat="false" ht="12.75" hidden="false" customHeight="false" outlineLevel="0" collapsed="false">
      <c r="A124" s="110"/>
      <c r="B124" s="111"/>
      <c r="C124" s="111"/>
      <c r="D124" s="111"/>
      <c r="E124" s="111"/>
      <c r="F124" s="111"/>
      <c r="G124" s="111"/>
      <c r="H124" s="112"/>
      <c r="I124" s="113"/>
    </row>
    <row r="125" customFormat="false" ht="12.75" hidden="false" customHeight="false" outlineLevel="0" collapsed="false">
      <c r="A125" s="115"/>
      <c r="B125" s="116" t="s">
        <v>165</v>
      </c>
      <c r="C125" s="116"/>
      <c r="D125" s="116"/>
      <c r="E125" s="116"/>
      <c r="F125" s="116"/>
      <c r="G125" s="116"/>
      <c r="H125" s="117"/>
      <c r="I125" s="118" t="n">
        <f aca="false">TRUNC(I123-I121,2)</f>
        <v>575.74</v>
      </c>
      <c r="K125" s="119"/>
    </row>
    <row r="126" customFormat="false" ht="12.75" hidden="false" customHeight="false" outlineLevel="0" collapsed="false">
      <c r="A126" s="52"/>
      <c r="B126" s="52"/>
      <c r="C126" s="52"/>
      <c r="D126" s="52"/>
      <c r="E126" s="52"/>
      <c r="F126" s="52"/>
      <c r="G126" s="52"/>
      <c r="H126" s="52"/>
      <c r="I126" s="52"/>
    </row>
    <row r="127" customFormat="false" ht="12.75" hidden="false" customHeight="false" outlineLevel="0" collapsed="false">
      <c r="A127" s="84" t="s">
        <v>166</v>
      </c>
      <c r="B127" s="84"/>
      <c r="C127" s="84"/>
      <c r="D127" s="84"/>
      <c r="E127" s="84"/>
      <c r="F127" s="84"/>
      <c r="G127" s="84"/>
      <c r="H127" s="84"/>
      <c r="I127" s="84"/>
      <c r="K127" s="120"/>
    </row>
    <row r="128" customFormat="false" ht="12.75" hidden="false" customHeight="false" outlineLevel="0" collapsed="false">
      <c r="A128" s="49" t="s">
        <v>167</v>
      </c>
      <c r="B128" s="49"/>
      <c r="C128" s="49"/>
      <c r="D128" s="49"/>
      <c r="E128" s="49"/>
      <c r="F128" s="49"/>
      <c r="G128" s="49"/>
      <c r="H128" s="49"/>
      <c r="I128" s="49" t="s">
        <v>66</v>
      </c>
    </row>
    <row r="129" customFormat="false" ht="12.75" hidden="false" customHeight="false" outlineLevel="0" collapsed="false">
      <c r="A129" s="47" t="s">
        <v>37</v>
      </c>
      <c r="B129" s="48" t="str">
        <f aca="false">A24</f>
        <v>MÓDULO 1 - COMPOSIÇÃO DA REMUNERAÇÃO</v>
      </c>
      <c r="C129" s="48"/>
      <c r="D129" s="48"/>
      <c r="E129" s="48"/>
      <c r="F129" s="48"/>
      <c r="G129" s="48"/>
      <c r="H129" s="48"/>
      <c r="I129" s="57" t="n">
        <f aca="false">I33</f>
        <v>2606.28</v>
      </c>
    </row>
    <row r="130" customFormat="false" ht="12.75" hidden="false" customHeight="false" outlineLevel="0" collapsed="false">
      <c r="A130" s="47" t="s">
        <v>40</v>
      </c>
      <c r="B130" s="48" t="str">
        <f aca="false">A35</f>
        <v>MÓDULO 2 – ENCARGOS E BENEFÍCIOS ANUAIS, MENSAIS E DIÁRIOS</v>
      </c>
      <c r="C130" s="48"/>
      <c r="D130" s="48"/>
      <c r="E130" s="48"/>
      <c r="F130" s="48"/>
      <c r="G130" s="48"/>
      <c r="H130" s="48"/>
      <c r="I130" s="57" t="n">
        <f aca="false">I67</f>
        <v>2305.77</v>
      </c>
    </row>
    <row r="131" customFormat="false" ht="12.75" hidden="false" customHeight="false" outlineLevel="0" collapsed="false">
      <c r="A131" s="47" t="s">
        <v>43</v>
      </c>
      <c r="B131" s="48" t="str">
        <f aca="false">A69</f>
        <v>MÓDULO 3 – PROVISÃO PARA RESCISÃO</v>
      </c>
      <c r="C131" s="48"/>
      <c r="D131" s="48"/>
      <c r="E131" s="48"/>
      <c r="F131" s="48"/>
      <c r="G131" s="48"/>
      <c r="H131" s="48"/>
      <c r="I131" s="57" t="n">
        <f aca="false">I77</f>
        <v>185.3</v>
      </c>
      <c r="K131" s="120"/>
    </row>
    <row r="132" customFormat="false" ht="12.75" hidden="false" customHeight="false" outlineLevel="0" collapsed="false">
      <c r="A132" s="47" t="s">
        <v>45</v>
      </c>
      <c r="B132" s="48" t="str">
        <f aca="false">A79</f>
        <v>MÓDULO 4 – CUSTO DE REPOSIÇÃO DO PROFISSIONAL AUSENTE</v>
      </c>
      <c r="C132" s="48"/>
      <c r="D132" s="48"/>
      <c r="E132" s="48"/>
      <c r="F132" s="48"/>
      <c r="G132" s="48"/>
      <c r="H132" s="48"/>
      <c r="I132" s="57" t="n">
        <f aca="false">I97</f>
        <v>319.56</v>
      </c>
      <c r="K132" s="120"/>
    </row>
    <row r="133" customFormat="false" ht="12.75" hidden="false" customHeight="false" outlineLevel="0" collapsed="false">
      <c r="A133" s="47" t="s">
        <v>47</v>
      </c>
      <c r="B133" s="48" t="str">
        <f aca="false">A99</f>
        <v>MÓDULO 5 – INSUMOS DIVERSOS</v>
      </c>
      <c r="C133" s="48"/>
      <c r="D133" s="48"/>
      <c r="E133" s="48"/>
      <c r="F133" s="48"/>
      <c r="G133" s="48"/>
      <c r="H133" s="48"/>
      <c r="I133" s="57" t="n">
        <f aca="false">I106</f>
        <v>98.08</v>
      </c>
    </row>
    <row r="134" customFormat="false" ht="12.75" hidden="false" customHeight="false" outlineLevel="0" collapsed="false">
      <c r="A134" s="49"/>
      <c r="B134" s="49" t="s">
        <v>168</v>
      </c>
      <c r="C134" s="49"/>
      <c r="D134" s="49"/>
      <c r="E134" s="49"/>
      <c r="F134" s="49"/>
      <c r="G134" s="49"/>
      <c r="H134" s="49"/>
      <c r="I134" s="95" t="n">
        <f aca="false">TRUNC(SUM(I129:I133),2)</f>
        <v>5514.99</v>
      </c>
      <c r="K134" s="119"/>
    </row>
    <row r="135" customFormat="false" ht="12.75" hidden="false" customHeight="false" outlineLevel="0" collapsed="false">
      <c r="A135" s="47" t="s">
        <v>71</v>
      </c>
      <c r="B135" s="48" t="str">
        <f aca="false">A108</f>
        <v>MÓDULO 6 – CUSTOS INDIRETOS, TRIBUTOS E LUCRO</v>
      </c>
      <c r="C135" s="48"/>
      <c r="D135" s="48"/>
      <c r="E135" s="48"/>
      <c r="F135" s="48"/>
      <c r="G135" s="48"/>
      <c r="H135" s="48"/>
      <c r="I135" s="57" t="n">
        <f aca="false">I116</f>
        <v>1141.01</v>
      </c>
    </row>
    <row r="136" customFormat="false" ht="12.75" hidden="false" customHeight="false" outlineLevel="0" collapsed="false">
      <c r="A136" s="49" t="s">
        <v>169</v>
      </c>
      <c r="B136" s="49"/>
      <c r="C136" s="49"/>
      <c r="D136" s="49"/>
      <c r="E136" s="49"/>
      <c r="F136" s="49"/>
      <c r="G136" s="49"/>
      <c r="H136" s="49"/>
      <c r="I136" s="95" t="n">
        <f aca="false">TRUNC(SUM(I134:I135),2)</f>
        <v>6656</v>
      </c>
    </row>
    <row r="137" customFormat="false" ht="13.5" hidden="false" customHeight="fals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</row>
    <row r="138" customFormat="false" ht="13.5" hidden="true" customHeight="false" outlineLevel="0" collapsed="false">
      <c r="A138" s="52"/>
      <c r="B138" s="52" t="s">
        <v>170</v>
      </c>
      <c r="C138" s="52"/>
      <c r="D138" s="52"/>
      <c r="E138" s="52"/>
      <c r="F138" s="52"/>
      <c r="G138" s="52"/>
      <c r="H138" s="66"/>
      <c r="I138" s="66"/>
    </row>
    <row r="139" customFormat="false" ht="40.5" hidden="true" customHeight="true" outlineLevel="0" collapsed="false">
      <c r="A139" s="122" t="s">
        <v>171</v>
      </c>
      <c r="B139" s="122"/>
      <c r="C139" s="122" t="s">
        <v>172</v>
      </c>
      <c r="D139" s="122"/>
      <c r="E139" s="122" t="s">
        <v>173</v>
      </c>
      <c r="F139" s="122"/>
      <c r="G139" s="123" t="s">
        <v>174</v>
      </c>
      <c r="H139" s="122" t="s">
        <v>175</v>
      </c>
      <c r="I139" s="124" t="s">
        <v>66</v>
      </c>
    </row>
    <row r="140" customFormat="false" ht="13.5" hidden="true" customHeight="false" outlineLevel="0" collapsed="false">
      <c r="A140" s="125" t="s">
        <v>176</v>
      </c>
      <c r="B140" s="125"/>
      <c r="C140" s="126" t="s">
        <v>177</v>
      </c>
      <c r="D140" s="126"/>
      <c r="E140" s="127"/>
      <c r="F140" s="127"/>
      <c r="G140" s="128" t="s">
        <v>177</v>
      </c>
      <c r="H140" s="129"/>
      <c r="I140" s="130" t="n">
        <v>0</v>
      </c>
    </row>
    <row r="141" customFormat="false" ht="13.5" hidden="true" customHeight="false" outlineLevel="0" collapsed="false">
      <c r="A141" s="131" t="s">
        <v>178</v>
      </c>
      <c r="B141" s="131"/>
      <c r="C141" s="132" t="s">
        <v>177</v>
      </c>
      <c r="D141" s="132"/>
      <c r="E141" s="133"/>
      <c r="F141" s="133"/>
      <c r="G141" s="134" t="s">
        <v>177</v>
      </c>
      <c r="H141" s="135"/>
      <c r="I141" s="136" t="n">
        <v>0</v>
      </c>
    </row>
    <row r="142" customFormat="false" ht="13.5" hidden="true" customHeight="false" outlineLevel="0" collapsed="false">
      <c r="A142" s="131" t="s">
        <v>179</v>
      </c>
      <c r="B142" s="131"/>
      <c r="C142" s="132" t="s">
        <v>177</v>
      </c>
      <c r="D142" s="132"/>
      <c r="E142" s="133"/>
      <c r="F142" s="133"/>
      <c r="G142" s="134" t="s">
        <v>177</v>
      </c>
      <c r="H142" s="135"/>
      <c r="I142" s="136" t="n">
        <v>0</v>
      </c>
    </row>
    <row r="143" customFormat="false" ht="13.5" hidden="true" customHeight="false" outlineLevel="0" collapsed="false">
      <c r="A143" s="131" t="s">
        <v>180</v>
      </c>
      <c r="B143" s="131"/>
      <c r="C143" s="132" t="s">
        <v>177</v>
      </c>
      <c r="D143" s="132"/>
      <c r="E143" s="133"/>
      <c r="F143" s="133"/>
      <c r="G143" s="134" t="s">
        <v>177</v>
      </c>
      <c r="H143" s="135"/>
      <c r="I143" s="136" t="n">
        <v>0</v>
      </c>
    </row>
    <row r="144" customFormat="false" ht="13.5" hidden="true" customHeight="false" outlineLevel="0" collapsed="false">
      <c r="A144" s="137"/>
      <c r="B144" s="137"/>
      <c r="C144" s="133"/>
      <c r="D144" s="133"/>
      <c r="E144" s="133"/>
      <c r="F144" s="133"/>
      <c r="G144" s="138"/>
      <c r="H144" s="139"/>
      <c r="I144" s="136"/>
    </row>
    <row r="145" customFormat="false" ht="13.5" hidden="true" customHeight="false" outlineLevel="0" collapsed="false">
      <c r="A145" s="140"/>
      <c r="B145" s="140"/>
      <c r="C145" s="141"/>
      <c r="D145" s="141"/>
      <c r="E145" s="141"/>
      <c r="F145" s="141"/>
      <c r="G145" s="142"/>
      <c r="H145" s="143"/>
      <c r="I145" s="144"/>
    </row>
    <row r="146" customFormat="false" ht="13.5" hidden="true" customHeight="false" outlineLevel="0" collapsed="false">
      <c r="A146" s="145" t="s">
        <v>181</v>
      </c>
      <c r="B146" s="145"/>
      <c r="C146" s="145"/>
      <c r="D146" s="145"/>
      <c r="E146" s="145"/>
      <c r="F146" s="145"/>
      <c r="G146" s="145"/>
      <c r="H146" s="145"/>
      <c r="I146" s="146" t="n">
        <f aca="false">SUM(I144:I145)</f>
        <v>0</v>
      </c>
    </row>
    <row r="147" customFormat="false" ht="13.5" hidden="true" customHeight="false" outlineLevel="0" collapsed="false"/>
    <row r="148" customFormat="false" ht="13.5" hidden="true" customHeight="false" outlineLevel="0" collapsed="false">
      <c r="A148" s="52" t="s">
        <v>182</v>
      </c>
      <c r="B148" s="52" t="s">
        <v>183</v>
      </c>
      <c r="C148" s="52"/>
      <c r="D148" s="52"/>
      <c r="E148" s="52"/>
      <c r="F148" s="52"/>
      <c r="G148" s="52"/>
      <c r="H148" s="66"/>
      <c r="I148" s="66"/>
    </row>
    <row r="149" customFormat="false" ht="13.5" hidden="true" customHeight="false" outlineLevel="0" collapsed="false">
      <c r="A149" s="124" t="s">
        <v>184</v>
      </c>
      <c r="B149" s="124"/>
      <c r="C149" s="124"/>
      <c r="D149" s="124"/>
      <c r="E149" s="124"/>
      <c r="F149" s="124"/>
      <c r="G149" s="124"/>
      <c r="H149" s="124"/>
      <c r="I149" s="124"/>
    </row>
    <row r="150" customFormat="false" ht="13.5" hidden="true" customHeight="false" outlineLevel="0" collapsed="false">
      <c r="A150" s="147"/>
      <c r="B150" s="148" t="s">
        <v>185</v>
      </c>
      <c r="C150" s="148"/>
      <c r="D150" s="148"/>
      <c r="E150" s="148"/>
      <c r="F150" s="148"/>
      <c r="G150" s="148"/>
      <c r="H150" s="148"/>
      <c r="I150" s="124" t="s">
        <v>66</v>
      </c>
    </row>
    <row r="151" customFormat="false" ht="13.5" hidden="true" customHeight="false" outlineLevel="0" collapsed="false">
      <c r="A151" s="149" t="s">
        <v>37</v>
      </c>
      <c r="B151" s="150" t="s">
        <v>186</v>
      </c>
      <c r="C151" s="150"/>
      <c r="D151" s="150"/>
      <c r="E151" s="150"/>
      <c r="F151" s="150"/>
      <c r="G151" s="150"/>
      <c r="H151" s="150"/>
      <c r="I151" s="151" t="n">
        <f aca="false">I113</f>
        <v>43.26</v>
      </c>
    </row>
    <row r="152" customFormat="false" ht="13.5" hidden="true" customHeight="false" outlineLevel="0" collapsed="false">
      <c r="A152" s="152" t="s">
        <v>40</v>
      </c>
      <c r="B152" s="48" t="s">
        <v>187</v>
      </c>
      <c r="C152" s="48"/>
      <c r="D152" s="48"/>
      <c r="E152" s="48"/>
      <c r="F152" s="48"/>
      <c r="G152" s="48"/>
      <c r="H152" s="48"/>
      <c r="I152" s="153" t="e">
        <f aca="false">#N/A</f>
        <v>#N/A</v>
      </c>
    </row>
    <row r="153" customFormat="false" ht="13.5" hidden="true" customHeight="false" outlineLevel="0" collapsed="false">
      <c r="A153" s="152" t="s">
        <v>43</v>
      </c>
      <c r="B153" s="154" t="s">
        <v>188</v>
      </c>
      <c r="C153" s="154"/>
      <c r="D153" s="154"/>
      <c r="E153" s="154"/>
      <c r="F153" s="154"/>
      <c r="G153" s="154"/>
      <c r="H153" s="154"/>
      <c r="I153" s="153" t="n">
        <f aca="false">I116</f>
        <v>1141.01</v>
      </c>
    </row>
    <row r="154" customFormat="false" ht="13.5" hidden="true" customHeight="false" outlineLevel="0" collapsed="false">
      <c r="A154" s="147" t="s">
        <v>189</v>
      </c>
      <c r="B154" s="147"/>
      <c r="C154" s="147"/>
      <c r="D154" s="147"/>
      <c r="E154" s="147"/>
      <c r="F154" s="147"/>
      <c r="G154" s="147"/>
      <c r="H154" s="147"/>
      <c r="I154" s="146" t="e">
        <f aca="false">SUM(I151:I153)</f>
        <v>#N/A</v>
      </c>
    </row>
    <row r="155" customFormat="false" ht="13.5" hidden="true" customHeight="false" outlineLevel="0" collapsed="false">
      <c r="A155" s="52" t="s">
        <v>190</v>
      </c>
      <c r="B155" s="45" t="s">
        <v>191</v>
      </c>
    </row>
    <row r="156" customFormat="false" ht="13.5" hidden="false" customHeight="false" outlineLevel="0" collapsed="false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customFormat="false" ht="13.5" hidden="false" customHeight="true" outlineLevel="0" collapsed="false">
      <c r="A157" s="156" t="s">
        <v>192</v>
      </c>
      <c r="B157" s="156"/>
      <c r="C157" s="156"/>
      <c r="D157" s="156"/>
      <c r="E157" s="156"/>
      <c r="F157" s="156"/>
      <c r="G157" s="156"/>
      <c r="H157" s="156"/>
      <c r="I157" s="156"/>
    </row>
    <row r="158" customFormat="false" ht="41.25" hidden="false" customHeight="true" outlineLevel="0" collapsed="false">
      <c r="A158" s="157" t="s">
        <v>193</v>
      </c>
      <c r="B158" s="157"/>
      <c r="C158" s="157" t="s">
        <v>194</v>
      </c>
      <c r="D158" s="157"/>
      <c r="E158" s="157" t="s">
        <v>195</v>
      </c>
      <c r="F158" s="157"/>
      <c r="G158" s="157" t="s">
        <v>196</v>
      </c>
      <c r="H158" s="157" t="s">
        <v>5</v>
      </c>
      <c r="I158" s="157"/>
    </row>
    <row r="159" customFormat="false" ht="13.5" hidden="false" customHeight="false" outlineLevel="0" collapsed="false">
      <c r="A159" s="158" t="n">
        <f aca="false">I136</f>
        <v>6656</v>
      </c>
      <c r="B159" s="158"/>
      <c r="C159" s="159" t="n">
        <v>1</v>
      </c>
      <c r="D159" s="159"/>
      <c r="E159" s="160" t="n">
        <f aca="false">C159*A159</f>
        <v>6656</v>
      </c>
      <c r="F159" s="160"/>
      <c r="G159" s="161" t="n">
        <f aca="false">E15</f>
        <v>1</v>
      </c>
      <c r="H159" s="162" t="n">
        <f aca="false">G159*E159</f>
        <v>6656</v>
      </c>
      <c r="I159" s="162"/>
    </row>
    <row r="160" customFormat="false" ht="13.5" hidden="false" customHeight="false" outlineLevel="0" collapsed="false">
      <c r="A160" s="163"/>
      <c r="B160" s="163"/>
      <c r="C160" s="163"/>
      <c r="D160" s="163"/>
      <c r="E160" s="163"/>
      <c r="F160" s="163"/>
      <c r="G160" s="163"/>
      <c r="H160" s="163"/>
      <c r="I160" s="163"/>
    </row>
    <row r="161" customFormat="false" ht="13.5" hidden="false" customHeight="true" outlineLevel="0" collapsed="false">
      <c r="A161" s="164" t="s">
        <v>197</v>
      </c>
      <c r="B161" s="164"/>
      <c r="C161" s="164"/>
      <c r="D161" s="164"/>
      <c r="E161" s="164"/>
      <c r="F161" s="164"/>
      <c r="G161" s="164"/>
      <c r="H161" s="164"/>
      <c r="I161" s="164"/>
    </row>
    <row r="162" customFormat="false" ht="13.5" hidden="false" customHeight="true" outlineLevel="0" collapsed="false">
      <c r="A162" s="155" t="s">
        <v>184</v>
      </c>
      <c r="B162" s="155"/>
      <c r="C162" s="155"/>
      <c r="D162" s="155"/>
      <c r="E162" s="155"/>
      <c r="F162" s="155"/>
      <c r="G162" s="155"/>
      <c r="H162" s="155"/>
      <c r="I162" s="155"/>
    </row>
    <row r="163" customFormat="false" ht="13.5" hidden="false" customHeight="true" outlineLevel="0" collapsed="false">
      <c r="A163" s="165" t="s">
        <v>37</v>
      </c>
      <c r="B163" s="166" t="s">
        <v>198</v>
      </c>
      <c r="C163" s="166"/>
      <c r="D163" s="166"/>
      <c r="E163" s="166"/>
      <c r="F163" s="166"/>
      <c r="G163" s="166"/>
      <c r="H163" s="167" t="n">
        <f aca="false">I136</f>
        <v>6656</v>
      </c>
      <c r="I163" s="167"/>
    </row>
    <row r="164" customFormat="false" ht="13.5" hidden="false" customHeight="true" outlineLevel="0" collapsed="false">
      <c r="A164" s="165" t="s">
        <v>40</v>
      </c>
      <c r="B164" s="166" t="s">
        <v>187</v>
      </c>
      <c r="C164" s="166"/>
      <c r="D164" s="166"/>
      <c r="E164" s="166"/>
      <c r="F164" s="166"/>
      <c r="G164" s="166"/>
      <c r="H164" s="167" t="n">
        <f aca="false">H159</f>
        <v>6656</v>
      </c>
      <c r="I164" s="167"/>
    </row>
    <row r="165" customFormat="false" ht="25.5" hidden="false" customHeight="true" outlineLevel="0" collapsed="false">
      <c r="A165" s="165" t="s">
        <v>43</v>
      </c>
      <c r="B165" s="166" t="s">
        <v>199</v>
      </c>
      <c r="C165" s="166"/>
      <c r="D165" s="166"/>
      <c r="E165" s="166"/>
      <c r="F165" s="166"/>
      <c r="G165" s="166"/>
      <c r="H165" s="167" t="n">
        <f aca="false">H164*12</f>
        <v>79872</v>
      </c>
      <c r="I165" s="167"/>
    </row>
  </sheetData>
  <mergeCells count="190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B7:H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A17:I17"/>
    <mergeCell ref="B18:H18"/>
    <mergeCell ref="B19:H19"/>
    <mergeCell ref="B20:H20"/>
    <mergeCell ref="B21:H21"/>
    <mergeCell ref="B22:H22"/>
    <mergeCell ref="A23:I23"/>
    <mergeCell ref="A24:I24"/>
    <mergeCell ref="B25:G25"/>
    <mergeCell ref="B26:G26"/>
    <mergeCell ref="B27:G27"/>
    <mergeCell ref="B28:G28"/>
    <mergeCell ref="B29:G29"/>
    <mergeCell ref="B30:G30"/>
    <mergeCell ref="B31:G31"/>
    <mergeCell ref="B32:G32"/>
    <mergeCell ref="A33:H33"/>
    <mergeCell ref="A34:I34"/>
    <mergeCell ref="A35:I35"/>
    <mergeCell ref="A36:G36"/>
    <mergeCell ref="B37:G37"/>
    <mergeCell ref="B38:G38"/>
    <mergeCell ref="B39:G39"/>
    <mergeCell ref="A40:G40"/>
    <mergeCell ref="A41:I41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A51:G51"/>
    <mergeCell ref="A52:I52"/>
    <mergeCell ref="A53:G53"/>
    <mergeCell ref="B54:D54"/>
    <mergeCell ref="B55:D55"/>
    <mergeCell ref="B56:G56"/>
    <mergeCell ref="B57:G57"/>
    <mergeCell ref="B58:G58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B86:G86"/>
    <mergeCell ref="B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B104:G104"/>
    <mergeCell ref="B105:G105"/>
    <mergeCell ref="A106:G106"/>
    <mergeCell ref="A107:I107"/>
    <mergeCell ref="A108:I108"/>
    <mergeCell ref="B109:G109"/>
    <mergeCell ref="B110:G110"/>
    <mergeCell ref="B111:G111"/>
    <mergeCell ref="B112:G112"/>
    <mergeCell ref="B113:G113"/>
    <mergeCell ref="B114:G114"/>
    <mergeCell ref="B115:G115"/>
    <mergeCell ref="A116:G116"/>
    <mergeCell ref="B117:I117"/>
    <mergeCell ref="B118:G118"/>
    <mergeCell ref="B119:G119"/>
    <mergeCell ref="B121:G121"/>
    <mergeCell ref="B123:G123"/>
    <mergeCell ref="B125:G125"/>
    <mergeCell ref="A126:I126"/>
    <mergeCell ref="A127:I127"/>
    <mergeCell ref="A128:H128"/>
    <mergeCell ref="B129:H129"/>
    <mergeCell ref="B130:H130"/>
    <mergeCell ref="B131:H131"/>
    <mergeCell ref="B132:H132"/>
    <mergeCell ref="B133:H133"/>
    <mergeCell ref="B134:H134"/>
    <mergeCell ref="B135:H135"/>
    <mergeCell ref="A136:H136"/>
    <mergeCell ref="A137:I137"/>
    <mergeCell ref="B138:G138"/>
    <mergeCell ref="A139:B139"/>
    <mergeCell ref="C139:D139"/>
    <mergeCell ref="E139:F139"/>
    <mergeCell ref="A140:B140"/>
    <mergeCell ref="C140:D140"/>
    <mergeCell ref="E140:F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H146"/>
    <mergeCell ref="B148:G148"/>
    <mergeCell ref="A149:I149"/>
    <mergeCell ref="B150:H150"/>
    <mergeCell ref="B151:H151"/>
    <mergeCell ref="B152:H152"/>
    <mergeCell ref="B153:H153"/>
    <mergeCell ref="A154:H154"/>
    <mergeCell ref="A156:I156"/>
    <mergeCell ref="A157:I157"/>
    <mergeCell ref="A158:B158"/>
    <mergeCell ref="C158:D158"/>
    <mergeCell ref="E158:F158"/>
    <mergeCell ref="H158:I158"/>
    <mergeCell ref="A159:B159"/>
    <mergeCell ref="C159:D159"/>
    <mergeCell ref="E159:F159"/>
    <mergeCell ref="H159:I159"/>
    <mergeCell ref="A160:I160"/>
    <mergeCell ref="A161:I161"/>
    <mergeCell ref="A162:I162"/>
    <mergeCell ref="B163:G163"/>
    <mergeCell ref="H163:I163"/>
    <mergeCell ref="B164:G164"/>
    <mergeCell ref="H164:I164"/>
    <mergeCell ref="B165:G165"/>
    <mergeCell ref="H165:I165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M165"/>
  <sheetViews>
    <sheetView showFormulas="false" showGridLines="true" showRowColHeaders="true" showZeros="true" rightToLeft="false" tabSelected="false" showOutlineSymbols="true" defaultGridColor="true" view="normal" topLeftCell="A100" colorId="64" zoomScale="110" zoomScaleNormal="110" zoomScalePageLayoutView="100" workbookViewId="0">
      <selection pane="topLeft" activeCell="I9" activeCellId="0" sqref="I9"/>
    </sheetView>
  </sheetViews>
  <sheetFormatPr defaultColWidth="8.72265625" defaultRowHeight="12.75" zeroHeight="false" outlineLevelRow="0" outlineLevelCol="0"/>
  <cols>
    <col collapsed="false" customWidth="true" hidden="false" outlineLevel="0" max="1" min="1" style="45" width="10"/>
    <col collapsed="false" customWidth="false" hidden="false" outlineLevel="0" max="4" min="2" style="45" width="8.71"/>
    <col collapsed="false" customWidth="true" hidden="false" outlineLevel="0" max="5" min="5" style="45" width="10.85"/>
    <col collapsed="false" customWidth="false" hidden="false" outlineLevel="0" max="6" min="6" style="45" width="8.71"/>
    <col collapsed="false" customWidth="true" hidden="false" outlineLevel="0" max="7" min="7" style="45" width="19.14"/>
    <col collapsed="false" customWidth="true" hidden="false" outlineLevel="0" max="8" min="8" style="45" width="11.14"/>
    <col collapsed="false" customWidth="true" hidden="false" outlineLevel="0" max="9" min="9" style="45" width="14.28"/>
    <col collapsed="false" customWidth="true" hidden="false" outlineLevel="0" max="10" min="10" style="45" width="15.42"/>
    <col collapsed="false" customWidth="true" hidden="false" outlineLevel="0" max="11" min="11" style="45" width="14.43"/>
    <col collapsed="false" customWidth="true" hidden="false" outlineLevel="0" max="12" min="12" style="45" width="15.86"/>
    <col collapsed="false" customWidth="true" hidden="false" outlineLevel="0" max="13" min="13" style="45" width="9.58"/>
    <col collapsed="false" customWidth="false" hidden="false" outlineLevel="0" max="1025" min="14" style="45" width="8.71"/>
  </cols>
  <sheetData>
    <row r="1" customFormat="false" ht="12.75" hidden="false" customHeight="false" outlineLevel="0" collapsed="false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customFormat="false" ht="12.75" hidden="false" customHeight="false" outlineLevel="0" collapsed="false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customFormat="false" ht="12.75" hidden="false" customHeight="false" outlineLevel="0" collapsed="false">
      <c r="A3" s="47" t="s">
        <v>32</v>
      </c>
      <c r="B3" s="47"/>
      <c r="C3" s="48" t="s">
        <v>33</v>
      </c>
      <c r="D3" s="48"/>
      <c r="E3" s="48"/>
      <c r="F3" s="48"/>
      <c r="G3" s="48"/>
      <c r="H3" s="48"/>
      <c r="I3" s="48"/>
    </row>
    <row r="4" customFormat="false" ht="12.75" hidden="false" customHeight="false" outlineLevel="0" collapsed="false">
      <c r="A4" s="47" t="s">
        <v>34</v>
      </c>
      <c r="B4" s="47"/>
      <c r="C4" s="48"/>
      <c r="D4" s="48"/>
      <c r="E4" s="48"/>
      <c r="F4" s="48"/>
      <c r="G4" s="48"/>
      <c r="H4" s="48"/>
      <c r="I4" s="48"/>
    </row>
    <row r="5" customFormat="false" ht="12.75" hidden="false" customHeight="false" outlineLevel="0" collapsed="false">
      <c r="A5" s="47" t="s">
        <v>35</v>
      </c>
      <c r="B5" s="47"/>
      <c r="C5" s="49"/>
      <c r="D5" s="49"/>
      <c r="E5" s="49"/>
      <c r="F5" s="49"/>
      <c r="G5" s="49"/>
      <c r="H5" s="49"/>
      <c r="I5" s="49"/>
    </row>
    <row r="6" customFormat="false" ht="12.75" hidden="false" customHeight="false" outlineLevel="0" collapsed="false">
      <c r="A6" s="50" t="s">
        <v>36</v>
      </c>
      <c r="B6" s="50"/>
      <c r="C6" s="50"/>
      <c r="D6" s="50"/>
      <c r="E6" s="50"/>
      <c r="F6" s="50"/>
      <c r="G6" s="50"/>
      <c r="H6" s="50"/>
      <c r="I6" s="50"/>
    </row>
    <row r="7" customFormat="false" ht="12.75" hidden="false" customHeight="false" outlineLevel="0" collapsed="false">
      <c r="A7" s="47" t="s">
        <v>37</v>
      </c>
      <c r="B7" s="48" t="s">
        <v>38</v>
      </c>
      <c r="C7" s="48"/>
      <c r="D7" s="48"/>
      <c r="E7" s="48"/>
      <c r="F7" s="48"/>
      <c r="G7" s="48"/>
      <c r="H7" s="48"/>
      <c r="I7" s="51" t="s">
        <v>39</v>
      </c>
    </row>
    <row r="8" customFormat="false" ht="12.75" hidden="false" customHeight="false" outlineLevel="0" collapsed="false">
      <c r="A8" s="47" t="s">
        <v>40</v>
      </c>
      <c r="B8" s="48" t="s">
        <v>41</v>
      </c>
      <c r="C8" s="48"/>
      <c r="D8" s="48"/>
      <c r="E8" s="48"/>
      <c r="F8" s="48"/>
      <c r="G8" s="48"/>
      <c r="H8" s="48"/>
      <c r="I8" s="47" t="s">
        <v>204</v>
      </c>
    </row>
    <row r="9" customFormat="false" ht="12.75" hidden="false" customHeight="false" outlineLevel="0" collapsed="false">
      <c r="A9" s="47" t="s">
        <v>43</v>
      </c>
      <c r="B9" s="48" t="s">
        <v>44</v>
      </c>
      <c r="C9" s="48"/>
      <c r="D9" s="48"/>
      <c r="E9" s="48"/>
      <c r="F9" s="48"/>
      <c r="G9" s="48"/>
      <c r="H9" s="48"/>
      <c r="I9" s="47" t="n">
        <v>2023</v>
      </c>
    </row>
    <row r="10" customFormat="false" ht="12.75" hidden="false" customHeight="false" outlineLevel="0" collapsed="false">
      <c r="A10" s="47" t="s">
        <v>45</v>
      </c>
      <c r="B10" s="48" t="s">
        <v>46</v>
      </c>
      <c r="C10" s="48"/>
      <c r="D10" s="48"/>
      <c r="E10" s="48"/>
      <c r="F10" s="48"/>
      <c r="G10" s="48"/>
      <c r="H10" s="48"/>
      <c r="I10" s="47" t="n">
        <v>12</v>
      </c>
    </row>
    <row r="11" customFormat="false" ht="12.75" hidden="false" customHeight="false" outlineLevel="0" collapsed="false">
      <c r="A11" s="47" t="s">
        <v>47</v>
      </c>
      <c r="B11" s="48" t="s">
        <v>48</v>
      </c>
      <c r="C11" s="48"/>
      <c r="D11" s="48"/>
      <c r="E11" s="48"/>
      <c r="F11" s="48"/>
      <c r="G11" s="48"/>
      <c r="H11" s="48"/>
      <c r="I11" s="47" t="s">
        <v>49</v>
      </c>
    </row>
    <row r="12" customFormat="false" ht="12.75" hidden="false" customHeight="false" outlineLevel="0" collapsed="false">
      <c r="A12" s="52"/>
      <c r="B12" s="52"/>
      <c r="C12" s="52"/>
      <c r="D12" s="52"/>
      <c r="E12" s="52"/>
      <c r="F12" s="52"/>
      <c r="G12" s="52"/>
      <c r="H12" s="52"/>
      <c r="I12" s="52"/>
    </row>
    <row r="13" customFormat="false" ht="12.75" hidden="false" customHeight="false" outlineLevel="0" collapsed="false">
      <c r="A13" s="50" t="s">
        <v>50</v>
      </c>
      <c r="B13" s="50"/>
      <c r="C13" s="50"/>
      <c r="D13" s="50"/>
      <c r="E13" s="50"/>
      <c r="F13" s="50"/>
      <c r="G13" s="50"/>
      <c r="H13" s="50"/>
      <c r="I13" s="50"/>
    </row>
    <row r="14" customFormat="false" ht="12.75" hidden="false" customHeight="false" outlineLevel="0" collapsed="false">
      <c r="A14" s="47" t="s">
        <v>51</v>
      </c>
      <c r="B14" s="47"/>
      <c r="C14" s="47" t="s">
        <v>52</v>
      </c>
      <c r="D14" s="47"/>
      <c r="E14" s="47" t="s">
        <v>53</v>
      </c>
      <c r="F14" s="47"/>
      <c r="G14" s="47"/>
      <c r="H14" s="47"/>
      <c r="I14" s="47"/>
    </row>
    <row r="15" customFormat="false" ht="84" hidden="false" customHeight="true" outlineLevel="0" collapsed="false">
      <c r="A15" s="53" t="s">
        <v>54</v>
      </c>
      <c r="B15" s="53"/>
      <c r="C15" s="47" t="s">
        <v>55</v>
      </c>
      <c r="D15" s="47"/>
      <c r="E15" s="47" t="n">
        <v>2</v>
      </c>
      <c r="F15" s="47"/>
      <c r="G15" s="47"/>
      <c r="H15" s="47"/>
      <c r="I15" s="47"/>
    </row>
    <row r="16" customFormat="false" ht="12.7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  <c r="I16" s="52"/>
    </row>
    <row r="17" customFormat="false" ht="12.75" hidden="false" customHeight="false" outlineLevel="0" collapsed="false">
      <c r="A17" s="50" t="s">
        <v>56</v>
      </c>
      <c r="B17" s="50"/>
      <c r="C17" s="50"/>
      <c r="D17" s="50"/>
      <c r="E17" s="50"/>
      <c r="F17" s="50"/>
      <c r="G17" s="50"/>
      <c r="H17" s="50"/>
      <c r="I17" s="50"/>
    </row>
    <row r="18" customFormat="false" ht="114.75" hidden="false" customHeight="false" outlineLevel="0" collapsed="false">
      <c r="A18" s="47" t="n">
        <v>1</v>
      </c>
      <c r="B18" s="48" t="s">
        <v>57</v>
      </c>
      <c r="C18" s="48"/>
      <c r="D18" s="48"/>
      <c r="E18" s="48"/>
      <c r="F18" s="48"/>
      <c r="G18" s="48"/>
      <c r="H18" s="48"/>
      <c r="I18" s="54" t="str">
        <f aca="false">A15</f>
        <v>Motorista Maceió/AL - Categoria "A-D" OU "D" - Motorista de Micro-Ônibus e de Ônibus
com até 32 Poltronas</v>
      </c>
    </row>
    <row r="19" customFormat="false" ht="12.75" hidden="false" customHeight="false" outlineLevel="0" collapsed="false">
      <c r="A19" s="47" t="n">
        <v>2</v>
      </c>
      <c r="B19" s="48" t="s">
        <v>58</v>
      </c>
      <c r="C19" s="48"/>
      <c r="D19" s="48"/>
      <c r="E19" s="48"/>
      <c r="F19" s="48"/>
      <c r="G19" s="48"/>
      <c r="H19" s="48"/>
      <c r="I19" s="47" t="s">
        <v>59</v>
      </c>
    </row>
    <row r="20" customFormat="false" ht="26.25" hidden="false" customHeight="true" outlineLevel="0" collapsed="false">
      <c r="A20" s="47" t="n">
        <v>3</v>
      </c>
      <c r="B20" s="55" t="s">
        <v>60</v>
      </c>
      <c r="C20" s="55"/>
      <c r="D20" s="55"/>
      <c r="E20" s="55"/>
      <c r="F20" s="55"/>
      <c r="G20" s="55"/>
      <c r="H20" s="55"/>
      <c r="I20" s="56" t="n">
        <v>2013.9</v>
      </c>
    </row>
    <row r="21" customFormat="false" ht="114.75" hidden="false" customHeight="false" outlineLevel="0" collapsed="false">
      <c r="A21" s="47" t="n">
        <v>4</v>
      </c>
      <c r="B21" s="48" t="s">
        <v>61</v>
      </c>
      <c r="C21" s="48"/>
      <c r="D21" s="48"/>
      <c r="E21" s="48"/>
      <c r="F21" s="48"/>
      <c r="G21" s="48"/>
      <c r="H21" s="48"/>
      <c r="I21" s="54" t="str">
        <f aca="false">A15</f>
        <v>Motorista Maceió/AL - Categoria "A-D" OU "D" - Motorista de Micro-Ônibus e de Ônibus
com até 32 Poltronas</v>
      </c>
    </row>
    <row r="22" customFormat="false" ht="12.75" hidden="false" customHeight="false" outlineLevel="0" collapsed="false">
      <c r="A22" s="47" t="n">
        <v>5</v>
      </c>
      <c r="B22" s="48" t="s">
        <v>62</v>
      </c>
      <c r="C22" s="48"/>
      <c r="D22" s="48"/>
      <c r="E22" s="48"/>
      <c r="F22" s="48"/>
      <c r="G22" s="48"/>
      <c r="H22" s="48"/>
      <c r="I22" s="51" t="n">
        <v>44986</v>
      </c>
    </row>
    <row r="23" customFormat="false" ht="12.75" hidden="false" customHeight="false" outlineLevel="0" collapsed="false">
      <c r="A23" s="52"/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0" t="s">
        <v>63</v>
      </c>
      <c r="B24" s="50"/>
      <c r="C24" s="50"/>
      <c r="D24" s="50"/>
      <c r="E24" s="50"/>
      <c r="F24" s="50"/>
      <c r="G24" s="50"/>
      <c r="H24" s="50"/>
      <c r="I24" s="50"/>
    </row>
    <row r="25" customFormat="false" ht="12.75" hidden="false" customHeight="false" outlineLevel="0" collapsed="false">
      <c r="A25" s="49" t="n">
        <v>1</v>
      </c>
      <c r="B25" s="49" t="s">
        <v>64</v>
      </c>
      <c r="C25" s="49"/>
      <c r="D25" s="49"/>
      <c r="E25" s="49"/>
      <c r="F25" s="49"/>
      <c r="G25" s="49"/>
      <c r="H25" s="49" t="s">
        <v>65</v>
      </c>
      <c r="I25" s="57" t="s">
        <v>66</v>
      </c>
    </row>
    <row r="26" customFormat="false" ht="12.75" hidden="false" customHeight="true" outlineLevel="0" collapsed="false">
      <c r="A26" s="58" t="s">
        <v>37</v>
      </c>
      <c r="B26" s="59" t="s">
        <v>60</v>
      </c>
      <c r="C26" s="59"/>
      <c r="D26" s="59"/>
      <c r="E26" s="59"/>
      <c r="F26" s="59"/>
      <c r="G26" s="59"/>
      <c r="H26" s="60"/>
      <c r="I26" s="61" t="n">
        <f aca="false">I20</f>
        <v>2013.9</v>
      </c>
    </row>
    <row r="27" customFormat="false" ht="12.75" hidden="false" customHeight="false" outlineLevel="0" collapsed="false">
      <c r="A27" s="58" t="s">
        <v>40</v>
      </c>
      <c r="B27" s="62" t="s">
        <v>67</v>
      </c>
      <c r="C27" s="62"/>
      <c r="D27" s="62"/>
      <c r="E27" s="62"/>
      <c r="F27" s="62"/>
      <c r="G27" s="62"/>
      <c r="H27" s="63"/>
      <c r="I27" s="61" t="n">
        <f aca="false">H27*I26</f>
        <v>0</v>
      </c>
    </row>
    <row r="28" customFormat="false" ht="12.75" hidden="false" customHeight="false" outlineLevel="0" collapsed="false">
      <c r="A28" s="58" t="s">
        <v>43</v>
      </c>
      <c r="B28" s="62" t="s">
        <v>68</v>
      </c>
      <c r="C28" s="62"/>
      <c r="D28" s="62"/>
      <c r="E28" s="62"/>
      <c r="F28" s="62"/>
      <c r="G28" s="62"/>
      <c r="H28" s="63"/>
      <c r="I28" s="61" t="n">
        <f aca="false">H28*I26</f>
        <v>0</v>
      </c>
    </row>
    <row r="29" customFormat="false" ht="12.75" hidden="false" customHeight="false" outlineLevel="0" collapsed="false">
      <c r="A29" s="58" t="s">
        <v>45</v>
      </c>
      <c r="B29" s="62" t="s">
        <v>69</v>
      </c>
      <c r="C29" s="62"/>
      <c r="D29" s="62"/>
      <c r="E29" s="62"/>
      <c r="F29" s="62"/>
      <c r="G29" s="62"/>
      <c r="H29" s="63"/>
      <c r="I29" s="61" t="n">
        <v>0</v>
      </c>
    </row>
    <row r="30" customFormat="false" ht="12.75" hidden="false" customHeight="false" outlineLevel="0" collapsed="false">
      <c r="A30" s="58" t="s">
        <v>47</v>
      </c>
      <c r="B30" s="62" t="s">
        <v>70</v>
      </c>
      <c r="C30" s="62"/>
      <c r="D30" s="62"/>
      <c r="E30" s="62"/>
      <c r="F30" s="62"/>
      <c r="G30" s="62"/>
      <c r="H30" s="63"/>
      <c r="I30" s="61" t="n">
        <v>0</v>
      </c>
    </row>
    <row r="31" customFormat="false" ht="12.75" hidden="false" customHeight="false" outlineLevel="0" collapsed="false">
      <c r="A31" s="58" t="s">
        <v>71</v>
      </c>
      <c r="B31" s="62" t="s">
        <v>72</v>
      </c>
      <c r="C31" s="62"/>
      <c r="D31" s="62"/>
      <c r="E31" s="62"/>
      <c r="F31" s="62"/>
      <c r="G31" s="62"/>
      <c r="H31" s="63"/>
      <c r="I31" s="61" t="n">
        <v>0</v>
      </c>
    </row>
    <row r="32" customFormat="false" ht="12.75" hidden="false" customHeight="false" outlineLevel="0" collapsed="false">
      <c r="A32" s="58" t="s">
        <v>73</v>
      </c>
      <c r="B32" s="62" t="s">
        <v>203</v>
      </c>
      <c r="C32" s="62"/>
      <c r="D32" s="62"/>
      <c r="E32" s="62"/>
      <c r="F32" s="62"/>
      <c r="G32" s="62"/>
      <c r="H32" s="63"/>
      <c r="I32" s="61" t="n">
        <v>0</v>
      </c>
    </row>
    <row r="33" customFormat="false" ht="12.75" hidden="false" customHeight="false" outlineLevel="0" collapsed="false">
      <c r="A33" s="58" t="s">
        <v>75</v>
      </c>
      <c r="B33" s="58"/>
      <c r="C33" s="58"/>
      <c r="D33" s="58"/>
      <c r="E33" s="58"/>
      <c r="F33" s="58"/>
      <c r="G33" s="58"/>
      <c r="H33" s="58"/>
      <c r="I33" s="64" t="n">
        <f aca="false">SUM(I26:I32)</f>
        <v>2013.9</v>
      </c>
      <c r="M33" s="65"/>
    </row>
    <row r="34" customFormat="false" ht="12.75" hidden="false" customHeight="false" outlineLevel="0" collapsed="false">
      <c r="A34" s="66"/>
      <c r="B34" s="66"/>
      <c r="C34" s="66"/>
      <c r="D34" s="66"/>
      <c r="E34" s="66"/>
      <c r="F34" s="66"/>
      <c r="G34" s="66"/>
      <c r="H34" s="66"/>
      <c r="I34" s="66"/>
      <c r="J34" s="67"/>
    </row>
    <row r="35" customFormat="false" ht="12.75" hidden="false" customHeight="false" outlineLevel="0" collapsed="false">
      <c r="A35" s="68" t="s">
        <v>76</v>
      </c>
      <c r="B35" s="68"/>
      <c r="C35" s="68"/>
      <c r="D35" s="68"/>
      <c r="E35" s="68"/>
      <c r="F35" s="68"/>
      <c r="G35" s="68"/>
      <c r="H35" s="68"/>
      <c r="I35" s="68"/>
      <c r="J35" s="67"/>
    </row>
    <row r="36" customFormat="false" ht="12.75" hidden="false" customHeight="false" outlineLevel="0" collapsed="false">
      <c r="A36" s="49" t="s">
        <v>77</v>
      </c>
      <c r="B36" s="49"/>
      <c r="C36" s="49"/>
      <c r="D36" s="49"/>
      <c r="E36" s="49"/>
      <c r="F36" s="49"/>
      <c r="G36" s="49"/>
      <c r="H36" s="49" t="s">
        <v>65</v>
      </c>
      <c r="I36" s="49" t="s">
        <v>66</v>
      </c>
      <c r="J36" s="67"/>
    </row>
    <row r="37" customFormat="false" ht="12.75" hidden="false" customHeight="false" outlineLevel="0" collapsed="false">
      <c r="A37" s="58" t="s">
        <v>37</v>
      </c>
      <c r="B37" s="62" t="s">
        <v>78</v>
      </c>
      <c r="C37" s="62"/>
      <c r="D37" s="62"/>
      <c r="E37" s="62"/>
      <c r="F37" s="62"/>
      <c r="G37" s="62"/>
      <c r="H37" s="69" t="n">
        <f aca="false">1/12</f>
        <v>0.0833333333333333</v>
      </c>
      <c r="I37" s="61" t="n">
        <f aca="false">H37*I33</f>
        <v>167.825</v>
      </c>
      <c r="J37" s="67"/>
    </row>
    <row r="38" customFormat="false" ht="12.75" hidden="false" customHeight="false" outlineLevel="0" collapsed="false">
      <c r="A38" s="58" t="s">
        <v>40</v>
      </c>
      <c r="B38" s="62" t="s">
        <v>79</v>
      </c>
      <c r="C38" s="62"/>
      <c r="D38" s="62"/>
      <c r="E38" s="62"/>
      <c r="F38" s="62"/>
      <c r="G38" s="62"/>
      <c r="H38" s="69" t="n">
        <f aca="false">(1/12)</f>
        <v>0.0833333333333333</v>
      </c>
      <c r="I38" s="61" t="n">
        <f aca="false">H38*I33</f>
        <v>167.825</v>
      </c>
      <c r="J38" s="67"/>
    </row>
    <row r="39" customFormat="false" ht="12.75" hidden="false" customHeight="false" outlineLevel="0" collapsed="false">
      <c r="A39" s="58" t="s">
        <v>43</v>
      </c>
      <c r="B39" s="62" t="s">
        <v>80</v>
      </c>
      <c r="C39" s="62"/>
      <c r="D39" s="62"/>
      <c r="E39" s="62"/>
      <c r="F39" s="62"/>
      <c r="G39" s="62"/>
      <c r="H39" s="69" t="n">
        <f aca="false">(1/12*0.3333)</f>
        <v>0.027775</v>
      </c>
      <c r="I39" s="61" t="n">
        <f aca="false">H39*I33</f>
        <v>55.9360725</v>
      </c>
      <c r="J39" s="70"/>
      <c r="K39" s="70"/>
    </row>
    <row r="40" customFormat="false" ht="12.75" hidden="false" customHeight="false" outlineLevel="0" collapsed="false">
      <c r="A40" s="58" t="s">
        <v>81</v>
      </c>
      <c r="B40" s="58"/>
      <c r="C40" s="58"/>
      <c r="D40" s="58"/>
      <c r="E40" s="58"/>
      <c r="F40" s="58"/>
      <c r="G40" s="58"/>
      <c r="H40" s="71" t="n">
        <f aca="false">SUM(H37:H39)</f>
        <v>0.194441666666667</v>
      </c>
      <c r="I40" s="64" t="n">
        <f aca="false">I37+I38+I39</f>
        <v>391.5860725</v>
      </c>
      <c r="J40" s="70"/>
      <c r="K40" s="70"/>
    </row>
    <row r="41" customFormat="false" ht="12.75" hidden="false" customHeight="false" outlineLevel="0" collapsed="false">
      <c r="A41" s="72"/>
      <c r="B41" s="72"/>
      <c r="C41" s="72"/>
      <c r="D41" s="72"/>
      <c r="E41" s="72"/>
      <c r="F41" s="72"/>
      <c r="G41" s="72"/>
      <c r="H41" s="72"/>
      <c r="I41" s="72"/>
      <c r="J41" s="70"/>
      <c r="K41" s="70"/>
    </row>
    <row r="42" customFormat="false" ht="12.75" hidden="false" customHeight="false" outlineLevel="0" collapsed="false">
      <c r="A42" s="49" t="s">
        <v>82</v>
      </c>
      <c r="B42" s="49"/>
      <c r="C42" s="49"/>
      <c r="D42" s="49"/>
      <c r="E42" s="49"/>
      <c r="F42" s="49"/>
      <c r="G42" s="49"/>
      <c r="H42" s="49" t="s">
        <v>65</v>
      </c>
      <c r="I42" s="49" t="s">
        <v>66</v>
      </c>
      <c r="J42" s="70"/>
      <c r="K42" s="70"/>
      <c r="L42" s="73"/>
    </row>
    <row r="43" customFormat="false" ht="12.75" hidden="false" customHeight="false" outlineLevel="0" collapsed="false">
      <c r="A43" s="58" t="s">
        <v>37</v>
      </c>
      <c r="B43" s="62" t="s">
        <v>83</v>
      </c>
      <c r="C43" s="62"/>
      <c r="D43" s="62"/>
      <c r="E43" s="62"/>
      <c r="F43" s="62"/>
      <c r="G43" s="62"/>
      <c r="H43" s="69" t="n">
        <v>0.2</v>
      </c>
      <c r="I43" s="61" t="n">
        <f aca="false">(H43*I33)+(H43*I40)</f>
        <v>481.0972145</v>
      </c>
      <c r="J43" s="70"/>
      <c r="K43" s="70"/>
      <c r="L43" s="73"/>
    </row>
    <row r="44" customFormat="false" ht="12.75" hidden="false" customHeight="false" outlineLevel="0" collapsed="false">
      <c r="A44" s="58" t="s">
        <v>40</v>
      </c>
      <c r="B44" s="62" t="s">
        <v>84</v>
      </c>
      <c r="C44" s="62"/>
      <c r="D44" s="62"/>
      <c r="E44" s="62"/>
      <c r="F44" s="62"/>
      <c r="G44" s="62"/>
      <c r="H44" s="69" t="n">
        <v>0.025</v>
      </c>
      <c r="I44" s="61" t="n">
        <f aca="false">(H44*I33)+(H44*I40)</f>
        <v>60.1371518125</v>
      </c>
      <c r="J44" s="70"/>
      <c r="K44" s="70"/>
    </row>
    <row r="45" customFormat="false" ht="12.75" hidden="false" customHeight="false" outlineLevel="0" collapsed="false">
      <c r="A45" s="58" t="s">
        <v>43</v>
      </c>
      <c r="B45" s="62" t="s">
        <v>85</v>
      </c>
      <c r="C45" s="62"/>
      <c r="D45" s="62"/>
      <c r="E45" s="62"/>
      <c r="F45" s="62"/>
      <c r="G45" s="62"/>
      <c r="H45" s="69" t="n">
        <v>0.03</v>
      </c>
      <c r="I45" s="61" t="n">
        <f aca="false">(H45*I33)+(H45*I40)</f>
        <v>72.164582175</v>
      </c>
      <c r="J45" s="70"/>
      <c r="K45" s="70"/>
    </row>
    <row r="46" customFormat="false" ht="12.75" hidden="false" customHeight="false" outlineLevel="0" collapsed="false">
      <c r="A46" s="58" t="s">
        <v>45</v>
      </c>
      <c r="B46" s="62" t="s">
        <v>86</v>
      </c>
      <c r="C46" s="62"/>
      <c r="D46" s="62"/>
      <c r="E46" s="62"/>
      <c r="F46" s="62"/>
      <c r="G46" s="62"/>
      <c r="H46" s="69" t="n">
        <v>0.015</v>
      </c>
      <c r="I46" s="61" t="n">
        <f aca="false">(H46*I33)+(H46*I40)</f>
        <v>36.0822910875</v>
      </c>
      <c r="J46" s="70"/>
      <c r="K46" s="70"/>
    </row>
    <row r="47" customFormat="false" ht="12.75" hidden="false" customHeight="false" outlineLevel="0" collapsed="false">
      <c r="A47" s="58" t="s">
        <v>47</v>
      </c>
      <c r="B47" s="62" t="s">
        <v>87</v>
      </c>
      <c r="C47" s="62"/>
      <c r="D47" s="62"/>
      <c r="E47" s="62"/>
      <c r="F47" s="62"/>
      <c r="G47" s="62"/>
      <c r="H47" s="69" t="n">
        <v>0.01</v>
      </c>
      <c r="I47" s="61" t="n">
        <f aca="false">(H47*I33)+(H47*I40)</f>
        <v>24.054860725</v>
      </c>
      <c r="J47" s="70"/>
      <c r="K47" s="70"/>
    </row>
    <row r="48" customFormat="false" ht="12.75" hidden="false" customHeight="false" outlineLevel="0" collapsed="false">
      <c r="A48" s="58" t="s">
        <v>71</v>
      </c>
      <c r="B48" s="62" t="s">
        <v>88</v>
      </c>
      <c r="C48" s="62"/>
      <c r="D48" s="62"/>
      <c r="E48" s="62"/>
      <c r="F48" s="62"/>
      <c r="G48" s="62"/>
      <c r="H48" s="69" t="n">
        <v>0.006</v>
      </c>
      <c r="I48" s="61" t="n">
        <f aca="false">(H48*I33)+(H48*I40)</f>
        <v>14.432916435</v>
      </c>
      <c r="J48" s="67"/>
    </row>
    <row r="49" customFormat="false" ht="12.75" hidden="false" customHeight="false" outlineLevel="0" collapsed="false">
      <c r="A49" s="58" t="s">
        <v>73</v>
      </c>
      <c r="B49" s="62" t="s">
        <v>89</v>
      </c>
      <c r="C49" s="62"/>
      <c r="D49" s="62"/>
      <c r="E49" s="62"/>
      <c r="F49" s="62"/>
      <c r="G49" s="62"/>
      <c r="H49" s="69" t="n">
        <v>0.002</v>
      </c>
      <c r="I49" s="61" t="n">
        <f aca="false">(H49*I33)+(H49*I40)</f>
        <v>4.810972145</v>
      </c>
      <c r="J49" s="67"/>
    </row>
    <row r="50" customFormat="false" ht="12.75" hidden="false" customHeight="false" outlineLevel="0" collapsed="false">
      <c r="A50" s="58" t="s">
        <v>90</v>
      </c>
      <c r="B50" s="62" t="s">
        <v>91</v>
      </c>
      <c r="C50" s="62"/>
      <c r="D50" s="62"/>
      <c r="E50" s="62"/>
      <c r="F50" s="62"/>
      <c r="G50" s="62"/>
      <c r="H50" s="69" t="n">
        <v>0.08</v>
      </c>
      <c r="I50" s="61" t="n">
        <f aca="false">(H50*I33)+(H50*I40)</f>
        <v>192.4388858</v>
      </c>
      <c r="J50" s="67"/>
    </row>
    <row r="51" customFormat="false" ht="12.75" hidden="false" customHeight="false" outlineLevel="0" collapsed="false">
      <c r="A51" s="58" t="s">
        <v>92</v>
      </c>
      <c r="B51" s="58"/>
      <c r="C51" s="58"/>
      <c r="D51" s="58"/>
      <c r="E51" s="58"/>
      <c r="F51" s="58"/>
      <c r="G51" s="58"/>
      <c r="H51" s="71" t="n">
        <f aca="false">SUM(H43:H50)</f>
        <v>0.368</v>
      </c>
      <c r="I51" s="64" t="n">
        <f aca="false">SUM(I43:I50)</f>
        <v>885.21887468</v>
      </c>
      <c r="J51" s="67"/>
      <c r="K51" s="74"/>
    </row>
    <row r="52" customFormat="false" ht="12.75" hidden="false" customHeight="false" outlineLevel="0" collapsed="false">
      <c r="A52" s="75"/>
      <c r="B52" s="75"/>
      <c r="C52" s="75"/>
      <c r="D52" s="75"/>
      <c r="E52" s="75"/>
      <c r="F52" s="75"/>
      <c r="G52" s="75"/>
      <c r="H52" s="75"/>
      <c r="I52" s="75"/>
      <c r="J52" s="67"/>
    </row>
    <row r="53" customFormat="false" ht="12.75" hidden="false" customHeight="false" outlineLevel="0" collapsed="false">
      <c r="A53" s="76" t="s">
        <v>93</v>
      </c>
      <c r="B53" s="76"/>
      <c r="C53" s="76"/>
      <c r="D53" s="76"/>
      <c r="E53" s="76"/>
      <c r="F53" s="76"/>
      <c r="G53" s="76"/>
      <c r="H53" s="77"/>
      <c r="I53" s="76" t="s">
        <v>66</v>
      </c>
      <c r="J53" s="67"/>
    </row>
    <row r="54" customFormat="false" ht="12.75" hidden="false" customHeight="true" outlineLevel="0" collapsed="false">
      <c r="A54" s="58" t="s">
        <v>37</v>
      </c>
      <c r="B54" s="59" t="s">
        <v>94</v>
      </c>
      <c r="C54" s="59"/>
      <c r="D54" s="59"/>
      <c r="E54" s="78" t="n">
        <v>2</v>
      </c>
      <c r="F54" s="79" t="n">
        <v>4</v>
      </c>
      <c r="G54" s="78" t="n">
        <v>22</v>
      </c>
      <c r="H54" s="80" t="s">
        <v>95</v>
      </c>
      <c r="I54" s="61" t="n">
        <f aca="false">(E54*F54*G54)-(I26*0.06)</f>
        <v>55.166</v>
      </c>
      <c r="J54" s="67"/>
      <c r="L54" s="81"/>
    </row>
    <row r="55" customFormat="false" ht="12.75" hidden="false" customHeight="true" outlineLevel="0" collapsed="false">
      <c r="A55" s="58" t="s">
        <v>40</v>
      </c>
      <c r="B55" s="59" t="s">
        <v>96</v>
      </c>
      <c r="C55" s="59"/>
      <c r="D55" s="59"/>
      <c r="E55" s="78" t="n">
        <v>1</v>
      </c>
      <c r="F55" s="79" t="n">
        <v>23.98</v>
      </c>
      <c r="G55" s="78" t="n">
        <v>26</v>
      </c>
      <c r="H55" s="80" t="s">
        <v>95</v>
      </c>
      <c r="I55" s="61" t="n">
        <f aca="false">(E55*F55*(1-0.2)*G55)</f>
        <v>498.784</v>
      </c>
      <c r="J55" s="67"/>
      <c r="L55" s="81"/>
    </row>
    <row r="56" customFormat="false" ht="12.75" hidden="false" customHeight="false" outlineLevel="0" collapsed="false">
      <c r="A56" s="58" t="s">
        <v>43</v>
      </c>
      <c r="B56" s="60" t="s">
        <v>97</v>
      </c>
      <c r="C56" s="60"/>
      <c r="D56" s="60"/>
      <c r="E56" s="60"/>
      <c r="F56" s="60"/>
      <c r="G56" s="60"/>
      <c r="H56" s="80" t="s">
        <v>95</v>
      </c>
      <c r="I56" s="61" t="n">
        <v>135</v>
      </c>
      <c r="J56" s="67"/>
      <c r="L56" s="81"/>
    </row>
    <row r="57" customFormat="false" ht="12.75" hidden="false" customHeight="false" outlineLevel="0" collapsed="false">
      <c r="A57" s="58" t="s">
        <v>45</v>
      </c>
      <c r="B57" s="62" t="s">
        <v>98</v>
      </c>
      <c r="C57" s="62"/>
      <c r="D57" s="62"/>
      <c r="E57" s="62"/>
      <c r="F57" s="62"/>
      <c r="G57" s="62"/>
      <c r="H57" s="82"/>
      <c r="I57" s="61" t="n">
        <f aca="false">H57/12</f>
        <v>0</v>
      </c>
      <c r="J57" s="67"/>
    </row>
    <row r="58" customFormat="false" ht="12.75" hidden="false" customHeight="false" outlineLevel="0" collapsed="false">
      <c r="A58" s="58" t="s">
        <v>47</v>
      </c>
      <c r="B58" s="62" t="s">
        <v>99</v>
      </c>
      <c r="C58" s="62"/>
      <c r="D58" s="62"/>
      <c r="E58" s="62"/>
      <c r="F58" s="62"/>
      <c r="G58" s="62"/>
      <c r="H58" s="80" t="s">
        <v>95</v>
      </c>
      <c r="I58" s="61"/>
      <c r="J58" s="67"/>
    </row>
    <row r="59" customFormat="false" ht="12.75" hidden="false" customHeight="false" outlineLevel="0" collapsed="false">
      <c r="A59" s="58" t="s">
        <v>71</v>
      </c>
      <c r="B59" s="60" t="s">
        <v>100</v>
      </c>
      <c r="C59" s="60"/>
      <c r="D59" s="60"/>
      <c r="E59" s="60"/>
      <c r="F59" s="60"/>
      <c r="G59" s="60"/>
      <c r="H59" s="80" t="s">
        <v>95</v>
      </c>
      <c r="I59" s="61" t="n">
        <v>0</v>
      </c>
      <c r="J59" s="67"/>
    </row>
    <row r="60" customFormat="false" ht="12.75" hidden="false" customHeight="false" outlineLevel="0" collapsed="false">
      <c r="A60" s="58" t="s">
        <v>101</v>
      </c>
      <c r="B60" s="58"/>
      <c r="C60" s="58"/>
      <c r="D60" s="58"/>
      <c r="E60" s="58"/>
      <c r="F60" s="58"/>
      <c r="G60" s="58"/>
      <c r="H60" s="58"/>
      <c r="I60" s="64" t="n">
        <f aca="false">TRUNC(SUM(I54:I59),2)</f>
        <v>688.95</v>
      </c>
      <c r="J60" s="67"/>
    </row>
    <row r="61" customFormat="false" ht="39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67"/>
    </row>
    <row r="62" customFormat="false" ht="12.75" hidden="false" customHeight="false" outlineLevel="0" collapsed="false">
      <c r="A62" s="84" t="s">
        <v>102</v>
      </c>
      <c r="B62" s="84"/>
      <c r="C62" s="84"/>
      <c r="D62" s="84"/>
      <c r="E62" s="84"/>
      <c r="F62" s="84"/>
      <c r="G62" s="84"/>
      <c r="H62" s="84"/>
      <c r="I62" s="84"/>
      <c r="J62" s="67"/>
    </row>
    <row r="63" customFormat="false" ht="12.75" hidden="false" customHeight="false" outlineLevel="0" collapsed="false">
      <c r="A63" s="58" t="s">
        <v>103</v>
      </c>
      <c r="B63" s="58"/>
      <c r="C63" s="58"/>
      <c r="D63" s="58"/>
      <c r="E63" s="58"/>
      <c r="F63" s="58"/>
      <c r="G63" s="58"/>
      <c r="H63" s="58"/>
      <c r="I63" s="58" t="s">
        <v>66</v>
      </c>
      <c r="J63" s="67"/>
    </row>
    <row r="64" customFormat="false" ht="12.75" hidden="false" customHeight="false" outlineLevel="0" collapsed="false">
      <c r="A64" s="58" t="s">
        <v>104</v>
      </c>
      <c r="B64" s="80" t="s">
        <v>105</v>
      </c>
      <c r="C64" s="80"/>
      <c r="D64" s="80"/>
      <c r="E64" s="80"/>
      <c r="F64" s="80"/>
      <c r="G64" s="80"/>
      <c r="H64" s="80"/>
      <c r="I64" s="61" t="n">
        <f aca="false">I40</f>
        <v>391.5860725</v>
      </c>
      <c r="J64" s="67"/>
    </row>
    <row r="65" customFormat="false" ht="12.75" hidden="false" customHeight="false" outlineLevel="0" collapsed="false">
      <c r="A65" s="58" t="s">
        <v>106</v>
      </c>
      <c r="B65" s="80" t="s">
        <v>107</v>
      </c>
      <c r="C65" s="80"/>
      <c r="D65" s="80"/>
      <c r="E65" s="80"/>
      <c r="F65" s="80"/>
      <c r="G65" s="80"/>
      <c r="H65" s="80"/>
      <c r="I65" s="61" t="n">
        <f aca="false">I51</f>
        <v>885.21887468</v>
      </c>
      <c r="J65" s="67"/>
    </row>
    <row r="66" customFormat="false" ht="12.75" hidden="false" customHeight="false" outlineLevel="0" collapsed="false">
      <c r="A66" s="58" t="s">
        <v>108</v>
      </c>
      <c r="B66" s="80" t="s">
        <v>109</v>
      </c>
      <c r="C66" s="80"/>
      <c r="D66" s="80"/>
      <c r="E66" s="80"/>
      <c r="F66" s="80"/>
      <c r="G66" s="80"/>
      <c r="H66" s="80"/>
      <c r="I66" s="61" t="n">
        <f aca="false">I60</f>
        <v>688.95</v>
      </c>
      <c r="J66" s="67"/>
    </row>
    <row r="67" customFormat="false" ht="12.75" hidden="false" customHeight="false" outlineLevel="0" collapsed="false">
      <c r="A67" s="58" t="s">
        <v>110</v>
      </c>
      <c r="B67" s="58"/>
      <c r="C67" s="58"/>
      <c r="D67" s="58"/>
      <c r="E67" s="58"/>
      <c r="F67" s="58"/>
      <c r="G67" s="58"/>
      <c r="H67" s="58"/>
      <c r="I67" s="64" t="n">
        <f aca="false">TRUNC(SUM(I64:I66),2)</f>
        <v>1965.75</v>
      </c>
      <c r="J67" s="67"/>
    </row>
    <row r="68" customFormat="false" ht="12.75" hidden="false" customHeight="false" outlineLevel="0" collapsed="false">
      <c r="A68" s="85"/>
      <c r="B68" s="85"/>
      <c r="C68" s="85"/>
      <c r="D68" s="85"/>
      <c r="E68" s="85"/>
      <c r="F68" s="85"/>
      <c r="G68" s="85"/>
      <c r="H68" s="85"/>
      <c r="I68" s="85"/>
      <c r="J68" s="67"/>
    </row>
    <row r="69" customFormat="false" ht="12.75" hidden="false" customHeight="false" outlineLevel="0" collapsed="false">
      <c r="A69" s="50" t="s">
        <v>111</v>
      </c>
      <c r="B69" s="50"/>
      <c r="C69" s="50"/>
      <c r="D69" s="50"/>
      <c r="E69" s="50"/>
      <c r="F69" s="50"/>
      <c r="G69" s="50"/>
      <c r="H69" s="50"/>
      <c r="I69" s="50"/>
      <c r="J69" s="67"/>
    </row>
    <row r="70" customFormat="false" ht="12.75" hidden="false" customHeight="false" outlineLevel="0" collapsed="false">
      <c r="A70" s="49" t="n">
        <v>3</v>
      </c>
      <c r="B70" s="49" t="s">
        <v>112</v>
      </c>
      <c r="C70" s="49"/>
      <c r="D70" s="49"/>
      <c r="E70" s="49"/>
      <c r="F70" s="49"/>
      <c r="G70" s="49"/>
      <c r="H70" s="76" t="s">
        <v>65</v>
      </c>
      <c r="I70" s="49" t="s">
        <v>66</v>
      </c>
      <c r="J70" s="67"/>
    </row>
    <row r="71" customFormat="false" ht="12.75" hidden="false" customHeight="false" outlineLevel="0" collapsed="false">
      <c r="A71" s="58" t="s">
        <v>37</v>
      </c>
      <c r="B71" s="86" t="s">
        <v>113</v>
      </c>
      <c r="C71" s="86"/>
      <c r="D71" s="86"/>
      <c r="E71" s="86"/>
      <c r="F71" s="86"/>
      <c r="G71" s="86"/>
      <c r="H71" s="87" t="n">
        <f aca="false">5%/12</f>
        <v>0.00416666666666667</v>
      </c>
      <c r="I71" s="88" t="n">
        <f aca="false">H71*I33</f>
        <v>8.39125</v>
      </c>
      <c r="J71" s="67"/>
    </row>
    <row r="72" customFormat="false" ht="12.75" hidden="false" customHeight="false" outlineLevel="0" collapsed="false">
      <c r="A72" s="58" t="s">
        <v>40</v>
      </c>
      <c r="B72" s="86" t="s">
        <v>114</v>
      </c>
      <c r="C72" s="86"/>
      <c r="D72" s="86"/>
      <c r="E72" s="86"/>
      <c r="F72" s="86"/>
      <c r="G72" s="86"/>
      <c r="H72" s="69" t="n">
        <f aca="false">H71*H50</f>
        <v>0.000333333333333333</v>
      </c>
      <c r="I72" s="88" t="n">
        <f aca="false">H72*I33</f>
        <v>0.6713</v>
      </c>
      <c r="J72" s="67"/>
    </row>
    <row r="73" customFormat="false" ht="12.75" hidden="false" customHeight="false" outlineLevel="0" collapsed="false">
      <c r="A73" s="58" t="s">
        <v>43</v>
      </c>
      <c r="B73" s="86" t="s">
        <v>115</v>
      </c>
      <c r="C73" s="86"/>
      <c r="D73" s="86"/>
      <c r="E73" s="86"/>
      <c r="F73" s="86"/>
      <c r="G73" s="86"/>
      <c r="H73" s="69" t="n">
        <v>0.02</v>
      </c>
      <c r="I73" s="88" t="n">
        <f aca="false">H73*I33</f>
        <v>40.278</v>
      </c>
      <c r="J73" s="67"/>
    </row>
    <row r="74" customFormat="false" ht="12.75" hidden="false" customHeight="false" outlineLevel="0" collapsed="false">
      <c r="A74" s="58" t="s">
        <v>45</v>
      </c>
      <c r="B74" s="86" t="s">
        <v>116</v>
      </c>
      <c r="C74" s="86"/>
      <c r="D74" s="86"/>
      <c r="E74" s="86"/>
      <c r="F74" s="86"/>
      <c r="G74" s="86"/>
      <c r="H74" s="89" t="n">
        <f aca="false">7/30/12*100%</f>
        <v>0.0194444444444444</v>
      </c>
      <c r="I74" s="88" t="n">
        <f aca="false">H74*I33</f>
        <v>39.1591666666667</v>
      </c>
      <c r="J74" s="67"/>
    </row>
    <row r="75" customFormat="false" ht="12.75" hidden="false" customHeight="false" outlineLevel="0" collapsed="false">
      <c r="A75" s="58" t="s">
        <v>47</v>
      </c>
      <c r="B75" s="86" t="s">
        <v>117</v>
      </c>
      <c r="C75" s="86"/>
      <c r="D75" s="86"/>
      <c r="E75" s="86"/>
      <c r="F75" s="86"/>
      <c r="G75" s="86"/>
      <c r="H75" s="69" t="n">
        <f aca="false">H74*H51</f>
        <v>0.00715555555555556</v>
      </c>
      <c r="I75" s="88" t="n">
        <f aca="false">H75*I33</f>
        <v>14.4105733333333</v>
      </c>
      <c r="J75" s="67"/>
    </row>
    <row r="76" customFormat="false" ht="12.75" hidden="false" customHeight="false" outlineLevel="0" collapsed="false">
      <c r="A76" s="58" t="s">
        <v>71</v>
      </c>
      <c r="B76" s="86" t="s">
        <v>118</v>
      </c>
      <c r="C76" s="86"/>
      <c r="D76" s="86"/>
      <c r="E76" s="86"/>
      <c r="F76" s="86"/>
      <c r="G76" s="86"/>
      <c r="H76" s="69" t="n">
        <v>0.02</v>
      </c>
      <c r="I76" s="88" t="n">
        <f aca="false">H76*I33</f>
        <v>40.278</v>
      </c>
      <c r="J76" s="67"/>
    </row>
    <row r="77" customFormat="false" ht="12.75" hidden="false" customHeight="false" outlineLevel="0" collapsed="false">
      <c r="A77" s="58" t="s">
        <v>119</v>
      </c>
      <c r="B77" s="58"/>
      <c r="C77" s="58"/>
      <c r="D77" s="58"/>
      <c r="E77" s="58"/>
      <c r="F77" s="58"/>
      <c r="G77" s="58"/>
      <c r="H77" s="90" t="n">
        <f aca="false">TRUNC(SUM(H71:H76),4)</f>
        <v>0.0711</v>
      </c>
      <c r="I77" s="64" t="n">
        <f aca="false">TRUNC(SUM(I71:I76),2)</f>
        <v>143.18</v>
      </c>
      <c r="J77" s="67"/>
    </row>
    <row r="78" customFormat="false" ht="12.75" hidden="false" customHeight="false" outlineLevel="0" collapsed="false">
      <c r="A78" s="91"/>
      <c r="B78" s="91"/>
      <c r="C78" s="91"/>
      <c r="D78" s="91"/>
      <c r="E78" s="91"/>
      <c r="F78" s="91"/>
      <c r="G78" s="91"/>
      <c r="H78" s="91"/>
      <c r="I78" s="91"/>
      <c r="J78" s="67"/>
    </row>
    <row r="79" customFormat="false" ht="12.75" hidden="false" customHeight="false" outlineLevel="0" collapsed="false">
      <c r="A79" s="50" t="s">
        <v>120</v>
      </c>
      <c r="B79" s="50"/>
      <c r="C79" s="50"/>
      <c r="D79" s="50"/>
      <c r="E79" s="50"/>
      <c r="F79" s="50"/>
      <c r="G79" s="50"/>
      <c r="H79" s="50"/>
      <c r="I79" s="50"/>
      <c r="J79" s="67"/>
    </row>
    <row r="80" customFormat="false" ht="12.75" hidden="false" customHeight="false" outlineLevel="0" collapsed="false">
      <c r="A80" s="58" t="s">
        <v>121</v>
      </c>
      <c r="B80" s="58"/>
      <c r="C80" s="58"/>
      <c r="D80" s="58"/>
      <c r="E80" s="58"/>
      <c r="F80" s="58"/>
      <c r="G80" s="58"/>
      <c r="H80" s="58" t="s">
        <v>65</v>
      </c>
      <c r="I80" s="58" t="s">
        <v>66</v>
      </c>
      <c r="J80" s="67"/>
    </row>
    <row r="81" customFormat="false" ht="12.75" hidden="false" customHeight="false" outlineLevel="0" collapsed="false">
      <c r="A81" s="58" t="s">
        <v>37</v>
      </c>
      <c r="B81" s="62" t="s">
        <v>122</v>
      </c>
      <c r="C81" s="62"/>
      <c r="D81" s="62"/>
      <c r="E81" s="62"/>
      <c r="F81" s="62"/>
      <c r="G81" s="62"/>
      <c r="H81" s="69" t="n">
        <f aca="false">(1/12) + (1/12*0.3333)</f>
        <v>0.111108333333333</v>
      </c>
      <c r="I81" s="61" t="n">
        <f aca="false">$I$33*H81</f>
        <v>223.7610725</v>
      </c>
      <c r="J81" s="67"/>
    </row>
    <row r="82" customFormat="false" ht="12.75" hidden="false" customHeight="false" outlineLevel="0" collapsed="false">
      <c r="A82" s="58" t="s">
        <v>40</v>
      </c>
      <c r="B82" s="62" t="s">
        <v>123</v>
      </c>
      <c r="C82" s="62"/>
      <c r="D82" s="62"/>
      <c r="E82" s="62"/>
      <c r="F82" s="62"/>
      <c r="G82" s="62"/>
      <c r="H82" s="69" t="n">
        <v>0.002778</v>
      </c>
      <c r="I82" s="61" t="n">
        <f aca="false">$I$33*H82</f>
        <v>5.5946142</v>
      </c>
      <c r="J82" s="67"/>
    </row>
    <row r="83" customFormat="false" ht="12.75" hidden="false" customHeight="false" outlineLevel="0" collapsed="false">
      <c r="A83" s="58" t="s">
        <v>43</v>
      </c>
      <c r="B83" s="62" t="s">
        <v>124</v>
      </c>
      <c r="C83" s="62"/>
      <c r="D83" s="62"/>
      <c r="E83" s="62"/>
      <c r="F83" s="62"/>
      <c r="G83" s="62"/>
      <c r="H83" s="69" t="n">
        <v>0.000208</v>
      </c>
      <c r="I83" s="61" t="n">
        <f aca="false">$I$33*H83</f>
        <v>0.4188912</v>
      </c>
      <c r="J83" s="67"/>
    </row>
    <row r="84" customFormat="false" ht="12.75" hidden="false" customHeight="false" outlineLevel="0" collapsed="false">
      <c r="A84" s="58" t="s">
        <v>45</v>
      </c>
      <c r="B84" s="62" t="s">
        <v>125</v>
      </c>
      <c r="C84" s="62"/>
      <c r="D84" s="62"/>
      <c r="E84" s="62"/>
      <c r="F84" s="62"/>
      <c r="G84" s="62"/>
      <c r="H84" s="69" t="n">
        <v>0.005</v>
      </c>
      <c r="I84" s="61" t="n">
        <f aca="false">$I$33*H84</f>
        <v>10.0695</v>
      </c>
      <c r="J84" s="67"/>
    </row>
    <row r="85" customFormat="false" ht="12.75" hidden="false" customHeight="false" outlineLevel="0" collapsed="false">
      <c r="A85" s="58" t="s">
        <v>47</v>
      </c>
      <c r="B85" s="62" t="s">
        <v>126</v>
      </c>
      <c r="C85" s="62"/>
      <c r="D85" s="62"/>
      <c r="E85" s="62"/>
      <c r="F85" s="62"/>
      <c r="G85" s="62"/>
      <c r="H85" s="69" t="n">
        <v>0.00074</v>
      </c>
      <c r="I85" s="61" t="n">
        <f aca="false">$I$33*H85</f>
        <v>1.490286</v>
      </c>
      <c r="J85" s="67"/>
    </row>
    <row r="86" customFormat="false" ht="12.75" hidden="false" customHeight="false" outlineLevel="0" collapsed="false">
      <c r="A86" s="58" t="s">
        <v>71</v>
      </c>
      <c r="B86" s="62" t="s">
        <v>127</v>
      </c>
      <c r="C86" s="62"/>
      <c r="D86" s="62"/>
      <c r="E86" s="62"/>
      <c r="F86" s="62"/>
      <c r="G86" s="62"/>
      <c r="H86" s="69" t="n">
        <v>0.002778</v>
      </c>
      <c r="I86" s="61" t="n">
        <f aca="false">$I$33*H86</f>
        <v>5.5946142</v>
      </c>
      <c r="J86" s="67"/>
    </row>
    <row r="87" customFormat="false" ht="12.75" hidden="false" customHeight="false" outlineLevel="0" collapsed="false">
      <c r="A87" s="58"/>
      <c r="B87" s="58" t="s">
        <v>128</v>
      </c>
      <c r="C87" s="58"/>
      <c r="D87" s="58"/>
      <c r="E87" s="58"/>
      <c r="F87" s="58"/>
      <c r="G87" s="58"/>
      <c r="H87" s="71" t="n">
        <f aca="false">H81+H82+H83+H84+H85+H86</f>
        <v>0.122612333333333</v>
      </c>
      <c r="I87" s="64" t="n">
        <f aca="false">I81+I82+I83+I84+I85+I86</f>
        <v>246.9289781</v>
      </c>
      <c r="J87" s="67"/>
    </row>
    <row r="88" customFormat="false" ht="12.75" hidden="false" customHeight="false" outlineLevel="0" collapsed="false">
      <c r="A88" s="92"/>
      <c r="B88" s="92"/>
      <c r="C88" s="92"/>
      <c r="D88" s="92"/>
      <c r="E88" s="92"/>
      <c r="F88" s="92"/>
      <c r="G88" s="92"/>
      <c r="H88" s="92"/>
      <c r="I88" s="92"/>
      <c r="J88" s="67"/>
    </row>
    <row r="89" customFormat="false" ht="12.75" hidden="false" customHeight="false" outlineLevel="0" collapsed="false">
      <c r="A89" s="49" t="s">
        <v>129</v>
      </c>
      <c r="B89" s="49"/>
      <c r="C89" s="49"/>
      <c r="D89" s="49"/>
      <c r="E89" s="49"/>
      <c r="F89" s="49"/>
      <c r="G89" s="49"/>
      <c r="H89" s="49" t="s">
        <v>65</v>
      </c>
      <c r="I89" s="49" t="s">
        <v>66</v>
      </c>
      <c r="J89" s="67"/>
    </row>
    <row r="90" customFormat="false" ht="12.75" hidden="false" customHeight="false" outlineLevel="0" collapsed="false">
      <c r="A90" s="49" t="s">
        <v>37</v>
      </c>
      <c r="B90" s="48" t="s">
        <v>130</v>
      </c>
      <c r="C90" s="48"/>
      <c r="D90" s="48"/>
      <c r="E90" s="48"/>
      <c r="F90" s="48"/>
      <c r="G90" s="48"/>
      <c r="H90" s="93" t="n">
        <v>0</v>
      </c>
      <c r="I90" s="57" t="n">
        <f aca="false">$I$33*H90</f>
        <v>0</v>
      </c>
      <c r="J90" s="67"/>
    </row>
    <row r="91" customFormat="false" ht="12.75" hidden="false" customHeight="false" outlineLevel="0" collapsed="false">
      <c r="A91" s="49" t="s">
        <v>131</v>
      </c>
      <c r="B91" s="49"/>
      <c r="C91" s="49"/>
      <c r="D91" s="49"/>
      <c r="E91" s="49"/>
      <c r="F91" s="49"/>
      <c r="G91" s="49"/>
      <c r="H91" s="94" t="n">
        <f aca="false">H90</f>
        <v>0</v>
      </c>
      <c r="I91" s="95" t="n">
        <f aca="false">I90</f>
        <v>0</v>
      </c>
      <c r="J91" s="67"/>
    </row>
    <row r="92" customFormat="false" ht="12.75" hidden="false" customHeight="false" outlineLevel="0" collapsed="false">
      <c r="A92" s="96"/>
      <c r="B92" s="96"/>
      <c r="C92" s="96"/>
      <c r="D92" s="96"/>
      <c r="E92" s="96"/>
      <c r="F92" s="96"/>
      <c r="G92" s="96"/>
      <c r="H92" s="96"/>
      <c r="I92" s="96"/>
      <c r="J92" s="67"/>
    </row>
    <row r="93" customFormat="false" ht="12.75" hidden="false" customHeight="false" outlineLevel="0" collapsed="false">
      <c r="A93" s="84" t="s">
        <v>132</v>
      </c>
      <c r="B93" s="84"/>
      <c r="C93" s="84"/>
      <c r="D93" s="84"/>
      <c r="E93" s="84"/>
      <c r="F93" s="84"/>
      <c r="G93" s="84"/>
      <c r="H93" s="84"/>
      <c r="I93" s="84"/>
      <c r="J93" s="67"/>
    </row>
    <row r="94" customFormat="false" ht="12.75" hidden="false" customHeight="false" outlineLevel="0" collapsed="false">
      <c r="A94" s="58" t="s">
        <v>133</v>
      </c>
      <c r="B94" s="58"/>
      <c r="C94" s="58"/>
      <c r="D94" s="58"/>
      <c r="E94" s="58"/>
      <c r="F94" s="58"/>
      <c r="G94" s="58"/>
      <c r="H94" s="58"/>
      <c r="I94" s="58" t="s">
        <v>66</v>
      </c>
      <c r="J94" s="67"/>
    </row>
    <row r="95" customFormat="false" ht="12.75" hidden="false" customHeight="false" outlineLevel="0" collapsed="false">
      <c r="A95" s="58" t="s">
        <v>134</v>
      </c>
      <c r="B95" s="80" t="s">
        <v>135</v>
      </c>
      <c r="C95" s="80"/>
      <c r="D95" s="80"/>
      <c r="E95" s="80"/>
      <c r="F95" s="80"/>
      <c r="G95" s="80"/>
      <c r="H95" s="80"/>
      <c r="I95" s="61" t="n">
        <f aca="false">I87</f>
        <v>246.9289781</v>
      </c>
      <c r="J95" s="67"/>
    </row>
    <row r="96" customFormat="false" ht="12.75" hidden="false" customHeight="false" outlineLevel="0" collapsed="false">
      <c r="A96" s="58" t="s">
        <v>136</v>
      </c>
      <c r="B96" s="80" t="s">
        <v>137</v>
      </c>
      <c r="C96" s="80"/>
      <c r="D96" s="80"/>
      <c r="E96" s="80"/>
      <c r="F96" s="80"/>
      <c r="G96" s="80"/>
      <c r="H96" s="80"/>
      <c r="I96" s="61" t="n">
        <f aca="false">I91</f>
        <v>0</v>
      </c>
      <c r="J96" s="67"/>
    </row>
    <row r="97" customFormat="false" ht="12.75" hidden="false" customHeight="false" outlineLevel="0" collapsed="false">
      <c r="A97" s="58" t="s">
        <v>138</v>
      </c>
      <c r="B97" s="58"/>
      <c r="C97" s="58"/>
      <c r="D97" s="58"/>
      <c r="E97" s="58"/>
      <c r="F97" s="58"/>
      <c r="G97" s="58"/>
      <c r="H97" s="58"/>
      <c r="I97" s="64" t="n">
        <f aca="false">TRUNC(SUM(I95:I96),2)</f>
        <v>246.92</v>
      </c>
      <c r="J97" s="67"/>
    </row>
    <row r="98" customFormat="false" ht="12.75" hidden="false" customHeight="false" outlineLevel="0" collapsed="false">
      <c r="A98" s="85"/>
      <c r="B98" s="85"/>
      <c r="C98" s="85"/>
      <c r="D98" s="85"/>
      <c r="E98" s="85"/>
      <c r="F98" s="85"/>
      <c r="G98" s="85"/>
      <c r="H98" s="85"/>
      <c r="I98" s="85"/>
      <c r="J98" s="67"/>
    </row>
    <row r="99" customFormat="false" ht="12.75" hidden="false" customHeight="false" outlineLevel="0" collapsed="false">
      <c r="A99" s="50" t="s">
        <v>139</v>
      </c>
      <c r="B99" s="50"/>
      <c r="C99" s="50"/>
      <c r="D99" s="50"/>
      <c r="E99" s="50"/>
      <c r="F99" s="50"/>
      <c r="G99" s="50"/>
      <c r="H99" s="50"/>
      <c r="I99" s="50"/>
      <c r="J99" s="67"/>
    </row>
    <row r="100" customFormat="false" ht="12.75" hidden="false" customHeight="false" outlineLevel="0" collapsed="false">
      <c r="A100" s="49" t="n">
        <v>5</v>
      </c>
      <c r="B100" s="49" t="s">
        <v>140</v>
      </c>
      <c r="C100" s="49"/>
      <c r="D100" s="49"/>
      <c r="E100" s="49"/>
      <c r="F100" s="49"/>
      <c r="G100" s="49"/>
      <c r="H100" s="49"/>
      <c r="I100" s="49" t="s">
        <v>66</v>
      </c>
      <c r="J100" s="67"/>
    </row>
    <row r="101" customFormat="false" ht="12.75" hidden="false" customHeight="false" outlineLevel="0" collapsed="false">
      <c r="A101" s="49" t="s">
        <v>37</v>
      </c>
      <c r="B101" s="97" t="s">
        <v>141</v>
      </c>
      <c r="C101" s="97"/>
      <c r="D101" s="97"/>
      <c r="E101" s="97"/>
      <c r="F101" s="97"/>
      <c r="G101" s="97"/>
      <c r="H101" s="47" t="s">
        <v>95</v>
      </c>
      <c r="I101" s="57" t="n">
        <f aca="false">'Insumos-Fardamentos'!D9</f>
        <v>50.825</v>
      </c>
      <c r="J101" s="67"/>
    </row>
    <row r="102" customFormat="false" ht="12.75" hidden="false" customHeight="false" outlineLevel="0" collapsed="false">
      <c r="A102" s="49" t="s">
        <v>40</v>
      </c>
      <c r="B102" s="97" t="s">
        <v>142</v>
      </c>
      <c r="C102" s="97"/>
      <c r="D102" s="97"/>
      <c r="E102" s="97"/>
      <c r="F102" s="97"/>
      <c r="G102" s="97"/>
      <c r="H102" s="47" t="s">
        <v>95</v>
      </c>
      <c r="I102" s="57"/>
      <c r="J102" s="67"/>
    </row>
    <row r="103" customFormat="false" ht="12.75" hidden="false" customHeight="false" outlineLevel="0" collapsed="false">
      <c r="A103" s="98" t="s">
        <v>43</v>
      </c>
      <c r="B103" s="97" t="s">
        <v>143</v>
      </c>
      <c r="C103" s="97"/>
      <c r="D103" s="97"/>
      <c r="E103" s="97"/>
      <c r="F103" s="97"/>
      <c r="G103" s="97"/>
      <c r="H103" s="47" t="s">
        <v>95</v>
      </c>
      <c r="I103" s="57" t="n">
        <v>0</v>
      </c>
      <c r="J103" s="67"/>
    </row>
    <row r="104" customFormat="false" ht="12.75" hidden="false" customHeight="false" outlineLevel="0" collapsed="false">
      <c r="A104" s="98" t="s">
        <v>45</v>
      </c>
      <c r="B104" s="97" t="s">
        <v>144</v>
      </c>
      <c r="C104" s="97"/>
      <c r="D104" s="97"/>
      <c r="E104" s="97"/>
      <c r="F104" s="97"/>
      <c r="G104" s="97"/>
      <c r="H104" s="47" t="s">
        <v>95</v>
      </c>
      <c r="I104" s="57" t="n">
        <v>0</v>
      </c>
      <c r="J104" s="67"/>
    </row>
    <row r="105" customFormat="false" ht="12.75" hidden="false" customHeight="false" outlineLevel="0" collapsed="false">
      <c r="A105" s="98" t="s">
        <v>47</v>
      </c>
      <c r="B105" s="97" t="s">
        <v>145</v>
      </c>
      <c r="C105" s="97"/>
      <c r="D105" s="97"/>
      <c r="E105" s="97"/>
      <c r="F105" s="97"/>
      <c r="G105" s="97"/>
      <c r="H105" s="47" t="s">
        <v>95</v>
      </c>
      <c r="I105" s="57" t="n">
        <f aca="false">'Insumos-Fardamentos'!D14</f>
        <v>47.26</v>
      </c>
      <c r="J105" s="67"/>
    </row>
    <row r="106" customFormat="false" ht="12.75" hidden="false" customHeight="false" outlineLevel="0" collapsed="false">
      <c r="A106" s="49" t="s">
        <v>146</v>
      </c>
      <c r="B106" s="49"/>
      <c r="C106" s="49"/>
      <c r="D106" s="49"/>
      <c r="E106" s="49"/>
      <c r="F106" s="49"/>
      <c r="G106" s="49"/>
      <c r="H106" s="94" t="s">
        <v>95</v>
      </c>
      <c r="I106" s="95" t="n">
        <f aca="false">TRUNC(SUM(I101:I105),2)</f>
        <v>98.08</v>
      </c>
      <c r="J106" s="67"/>
    </row>
    <row r="107" customFormat="false" ht="12.75" hidden="false" customHeight="false" outlineLevel="0" collapsed="false">
      <c r="A107" s="85"/>
      <c r="B107" s="85"/>
      <c r="C107" s="85"/>
      <c r="D107" s="85"/>
      <c r="E107" s="85"/>
      <c r="F107" s="85"/>
      <c r="G107" s="85"/>
      <c r="H107" s="85"/>
      <c r="I107" s="85"/>
      <c r="J107" s="67"/>
    </row>
    <row r="108" customFormat="false" ht="12.75" hidden="false" customHeight="false" outlineLevel="0" collapsed="false">
      <c r="A108" s="50" t="s">
        <v>147</v>
      </c>
      <c r="B108" s="50"/>
      <c r="C108" s="50"/>
      <c r="D108" s="50"/>
      <c r="E108" s="50"/>
      <c r="F108" s="50"/>
      <c r="G108" s="50"/>
      <c r="H108" s="50"/>
      <c r="I108" s="50"/>
      <c r="J108" s="67"/>
    </row>
    <row r="109" customFormat="false" ht="12.75" hidden="false" customHeight="false" outlineLevel="0" collapsed="false">
      <c r="A109" s="49" t="n">
        <v>6</v>
      </c>
      <c r="B109" s="49" t="s">
        <v>148</v>
      </c>
      <c r="C109" s="49"/>
      <c r="D109" s="49"/>
      <c r="E109" s="49"/>
      <c r="F109" s="49"/>
      <c r="G109" s="49"/>
      <c r="H109" s="49" t="s">
        <v>65</v>
      </c>
      <c r="I109" s="49" t="s">
        <v>66</v>
      </c>
      <c r="J109" s="67"/>
    </row>
    <row r="110" customFormat="false" ht="12.75" hidden="false" customHeight="false" outlineLevel="0" collapsed="false">
      <c r="A110" s="49" t="s">
        <v>37</v>
      </c>
      <c r="B110" s="48" t="s">
        <v>149</v>
      </c>
      <c r="C110" s="48"/>
      <c r="D110" s="48"/>
      <c r="E110" s="48"/>
      <c r="F110" s="48"/>
      <c r="G110" s="48"/>
      <c r="H110" s="99" t="n">
        <v>0.05</v>
      </c>
      <c r="I110" s="57" t="n">
        <f aca="false">TRUNC(H110*I134,2)</f>
        <v>223.39</v>
      </c>
      <c r="J110" s="67"/>
    </row>
    <row r="111" customFormat="false" ht="12.75" hidden="false" customHeight="false" outlineLevel="0" collapsed="false">
      <c r="A111" s="49" t="s">
        <v>40</v>
      </c>
      <c r="B111" s="48" t="s">
        <v>150</v>
      </c>
      <c r="C111" s="48"/>
      <c r="D111" s="48"/>
      <c r="E111" s="48"/>
      <c r="F111" s="48"/>
      <c r="G111" s="48"/>
      <c r="H111" s="99" t="n">
        <v>0.05</v>
      </c>
      <c r="I111" s="57" t="n">
        <f aca="false">TRUNC(H111*(I110+I134),2)</f>
        <v>234.56</v>
      </c>
      <c r="J111" s="67"/>
    </row>
    <row r="112" customFormat="false" ht="12.75" hidden="false" customHeight="false" outlineLevel="0" collapsed="false">
      <c r="A112" s="49" t="s">
        <v>43</v>
      </c>
      <c r="B112" s="100" t="s">
        <v>151</v>
      </c>
      <c r="C112" s="100"/>
      <c r="D112" s="100"/>
      <c r="E112" s="100"/>
      <c r="F112" s="100"/>
      <c r="G112" s="100"/>
      <c r="H112" s="101"/>
      <c r="I112" s="57"/>
      <c r="J112" s="67"/>
    </row>
    <row r="113" customFormat="false" ht="12.75" hidden="false" customHeight="false" outlineLevel="0" collapsed="false">
      <c r="A113" s="49" t="s">
        <v>152</v>
      </c>
      <c r="B113" s="48" t="s">
        <v>153</v>
      </c>
      <c r="C113" s="48"/>
      <c r="D113" s="48"/>
      <c r="E113" s="48"/>
      <c r="F113" s="48"/>
      <c r="G113" s="48"/>
      <c r="H113" s="102" t="n">
        <v>0.0065</v>
      </c>
      <c r="I113" s="57" t="n">
        <f aca="false">TRUNC(H113*I123,2)</f>
        <v>35.04</v>
      </c>
      <c r="J113" s="67"/>
    </row>
    <row r="114" customFormat="false" ht="12.75" hidden="false" customHeight="false" outlineLevel="0" collapsed="false">
      <c r="A114" s="49" t="s">
        <v>154</v>
      </c>
      <c r="B114" s="48" t="s">
        <v>155</v>
      </c>
      <c r="C114" s="48"/>
      <c r="D114" s="48"/>
      <c r="E114" s="48"/>
      <c r="F114" s="48"/>
      <c r="G114" s="48"/>
      <c r="H114" s="103" t="n">
        <v>0.03</v>
      </c>
      <c r="I114" s="57" t="n">
        <f aca="false">TRUNC(H114*I123,2)</f>
        <v>161.76</v>
      </c>
      <c r="J114" s="67"/>
    </row>
    <row r="115" customFormat="false" ht="12.75" hidden="false" customHeight="false" outlineLevel="0" collapsed="false">
      <c r="A115" s="49" t="s">
        <v>156</v>
      </c>
      <c r="B115" s="48" t="s">
        <v>157</v>
      </c>
      <c r="C115" s="48"/>
      <c r="D115" s="48"/>
      <c r="E115" s="48"/>
      <c r="F115" s="48"/>
      <c r="G115" s="48"/>
      <c r="H115" s="104" t="n">
        <v>0.05</v>
      </c>
      <c r="I115" s="57" t="n">
        <f aca="false">TRUNC(H115*I123,2)</f>
        <v>269.61</v>
      </c>
      <c r="J115" s="67"/>
    </row>
    <row r="116" customFormat="false" ht="12.75" hidden="false" customHeight="false" outlineLevel="0" collapsed="false">
      <c r="A116" s="49" t="s">
        <v>158</v>
      </c>
      <c r="B116" s="49"/>
      <c r="C116" s="49"/>
      <c r="D116" s="49"/>
      <c r="E116" s="49"/>
      <c r="F116" s="49"/>
      <c r="G116" s="49"/>
      <c r="H116" s="102" t="n">
        <f aca="false">SUM(H110:H115)</f>
        <v>0.1865</v>
      </c>
      <c r="I116" s="95" t="n">
        <f aca="false">TRUNC(SUM(I110:I115),2)</f>
        <v>924.36</v>
      </c>
      <c r="J116" s="67"/>
    </row>
    <row r="117" customFormat="false" ht="76.5" hidden="false" customHeight="true" outlineLevel="0" collapsed="false">
      <c r="A117" s="52"/>
      <c r="B117" s="105"/>
      <c r="C117" s="105"/>
      <c r="D117" s="105"/>
      <c r="E117" s="105"/>
      <c r="F117" s="105"/>
      <c r="G117" s="105"/>
      <c r="H117" s="105"/>
      <c r="I117" s="105"/>
    </row>
    <row r="118" customFormat="false" ht="12.75" hidden="false" customHeight="false" outlineLevel="0" collapsed="false">
      <c r="A118" s="106" t="s">
        <v>159</v>
      </c>
      <c r="B118" s="107" t="s">
        <v>160</v>
      </c>
      <c r="C118" s="107"/>
      <c r="D118" s="107"/>
      <c r="E118" s="107"/>
      <c r="F118" s="107"/>
      <c r="G118" s="107"/>
      <c r="H118" s="108" t="n">
        <f aca="false">TRUNC(H113+H114+H115,4)</f>
        <v>0.0865</v>
      </c>
      <c r="I118" s="109"/>
    </row>
    <row r="119" customFormat="false" ht="12.75" hidden="false" customHeight="false" outlineLevel="0" collapsed="false">
      <c r="A119" s="110"/>
      <c r="B119" s="111" t="n">
        <v>100</v>
      </c>
      <c r="C119" s="111"/>
      <c r="D119" s="111"/>
      <c r="E119" s="111"/>
      <c r="F119" s="111"/>
      <c r="G119" s="111"/>
      <c r="H119" s="112"/>
      <c r="I119" s="113"/>
    </row>
    <row r="120" customFormat="false" ht="12.75" hidden="false" customHeight="false" outlineLevel="0" collapsed="false">
      <c r="A120" s="114"/>
      <c r="B120" s="111"/>
      <c r="C120" s="111"/>
      <c r="D120" s="111"/>
      <c r="E120" s="111"/>
      <c r="F120" s="111"/>
      <c r="G120" s="111"/>
      <c r="H120" s="112"/>
      <c r="I120" s="113"/>
    </row>
    <row r="121" customFormat="false" ht="12.75" hidden="false" customHeight="false" outlineLevel="0" collapsed="false">
      <c r="A121" s="110" t="s">
        <v>161</v>
      </c>
      <c r="B121" s="111" t="s">
        <v>162</v>
      </c>
      <c r="C121" s="111"/>
      <c r="D121" s="111"/>
      <c r="E121" s="111"/>
      <c r="F121" s="111"/>
      <c r="G121" s="111"/>
      <c r="H121" s="112"/>
      <c r="I121" s="113" t="n">
        <f aca="false">TRUNC(I134+I110+I111,2)</f>
        <v>4925.78</v>
      </c>
    </row>
    <row r="122" customFormat="false" ht="12.75" hidden="false" customHeight="false" outlineLevel="0" collapsed="false">
      <c r="A122" s="110"/>
      <c r="B122" s="111"/>
      <c r="C122" s="111"/>
      <c r="D122" s="111"/>
      <c r="E122" s="111"/>
      <c r="F122" s="111"/>
      <c r="G122" s="111"/>
      <c r="H122" s="112"/>
      <c r="I122" s="113"/>
    </row>
    <row r="123" customFormat="false" ht="12.75" hidden="false" customHeight="false" outlineLevel="0" collapsed="false">
      <c r="A123" s="110" t="s">
        <v>163</v>
      </c>
      <c r="B123" s="111" t="s">
        <v>164</v>
      </c>
      <c r="C123" s="111"/>
      <c r="D123" s="111"/>
      <c r="E123" s="111"/>
      <c r="F123" s="111"/>
      <c r="G123" s="111"/>
      <c r="H123" s="112"/>
      <c r="I123" s="113" t="n">
        <f aca="false">I121/(1-H118)</f>
        <v>5392.20580186097</v>
      </c>
    </row>
    <row r="124" customFormat="false" ht="12.75" hidden="false" customHeight="false" outlineLevel="0" collapsed="false">
      <c r="A124" s="110"/>
      <c r="B124" s="111"/>
      <c r="C124" s="111"/>
      <c r="D124" s="111"/>
      <c r="E124" s="111"/>
      <c r="F124" s="111"/>
      <c r="G124" s="111"/>
      <c r="H124" s="112"/>
      <c r="I124" s="113"/>
    </row>
    <row r="125" customFormat="false" ht="12.75" hidden="false" customHeight="false" outlineLevel="0" collapsed="false">
      <c r="A125" s="115"/>
      <c r="B125" s="116" t="s">
        <v>165</v>
      </c>
      <c r="C125" s="116"/>
      <c r="D125" s="116"/>
      <c r="E125" s="116"/>
      <c r="F125" s="116"/>
      <c r="G125" s="116"/>
      <c r="H125" s="117"/>
      <c r="I125" s="118" t="n">
        <f aca="false">TRUNC(I123-I121,2)</f>
        <v>466.42</v>
      </c>
      <c r="K125" s="119"/>
    </row>
    <row r="126" customFormat="false" ht="12.75" hidden="false" customHeight="false" outlineLevel="0" collapsed="false">
      <c r="A126" s="52"/>
      <c r="B126" s="52"/>
      <c r="C126" s="52"/>
      <c r="D126" s="52"/>
      <c r="E126" s="52"/>
      <c r="F126" s="52"/>
      <c r="G126" s="52"/>
      <c r="H126" s="52"/>
      <c r="I126" s="52"/>
    </row>
    <row r="127" customFormat="false" ht="12.75" hidden="false" customHeight="false" outlineLevel="0" collapsed="false">
      <c r="A127" s="84" t="s">
        <v>166</v>
      </c>
      <c r="B127" s="84"/>
      <c r="C127" s="84"/>
      <c r="D127" s="84"/>
      <c r="E127" s="84"/>
      <c r="F127" s="84"/>
      <c r="G127" s="84"/>
      <c r="H127" s="84"/>
      <c r="I127" s="84"/>
      <c r="K127" s="120"/>
    </row>
    <row r="128" customFormat="false" ht="12.75" hidden="false" customHeight="false" outlineLevel="0" collapsed="false">
      <c r="A128" s="49" t="s">
        <v>167</v>
      </c>
      <c r="B128" s="49"/>
      <c r="C128" s="49"/>
      <c r="D128" s="49"/>
      <c r="E128" s="49"/>
      <c r="F128" s="49"/>
      <c r="G128" s="49"/>
      <c r="H128" s="49"/>
      <c r="I128" s="49" t="s">
        <v>66</v>
      </c>
    </row>
    <row r="129" customFormat="false" ht="12.75" hidden="false" customHeight="false" outlineLevel="0" collapsed="false">
      <c r="A129" s="47" t="s">
        <v>37</v>
      </c>
      <c r="B129" s="48" t="str">
        <f aca="false">A24</f>
        <v>MÓDULO 1 - COMPOSIÇÃO DA REMUNERAÇÃO</v>
      </c>
      <c r="C129" s="48"/>
      <c r="D129" s="48"/>
      <c r="E129" s="48"/>
      <c r="F129" s="48"/>
      <c r="G129" s="48"/>
      <c r="H129" s="48"/>
      <c r="I129" s="57" t="n">
        <f aca="false">I33</f>
        <v>2013.9</v>
      </c>
    </row>
    <row r="130" customFormat="false" ht="12.75" hidden="false" customHeight="false" outlineLevel="0" collapsed="false">
      <c r="A130" s="47" t="s">
        <v>40</v>
      </c>
      <c r="B130" s="48" t="str">
        <f aca="false">A35</f>
        <v>MÓDULO 2 – ENCARGOS E BENEFÍCIOS ANUAIS, MENSAIS E DIÁRIOS</v>
      </c>
      <c r="C130" s="48"/>
      <c r="D130" s="48"/>
      <c r="E130" s="48"/>
      <c r="F130" s="48"/>
      <c r="G130" s="48"/>
      <c r="H130" s="48"/>
      <c r="I130" s="57" t="n">
        <f aca="false">I67</f>
        <v>1965.75</v>
      </c>
    </row>
    <row r="131" customFormat="false" ht="12.75" hidden="false" customHeight="false" outlineLevel="0" collapsed="false">
      <c r="A131" s="47" t="s">
        <v>43</v>
      </c>
      <c r="B131" s="48" t="str">
        <f aca="false">A69</f>
        <v>MÓDULO 3 – PROVISÃO PARA RESCISÃO</v>
      </c>
      <c r="C131" s="48"/>
      <c r="D131" s="48"/>
      <c r="E131" s="48"/>
      <c r="F131" s="48"/>
      <c r="G131" s="48"/>
      <c r="H131" s="48"/>
      <c r="I131" s="57" t="n">
        <f aca="false">I77</f>
        <v>143.18</v>
      </c>
      <c r="K131" s="120"/>
    </row>
    <row r="132" customFormat="false" ht="12.75" hidden="false" customHeight="false" outlineLevel="0" collapsed="false">
      <c r="A132" s="47" t="s">
        <v>45</v>
      </c>
      <c r="B132" s="48" t="str">
        <f aca="false">A79</f>
        <v>MÓDULO 4 – CUSTO DE REPOSIÇÃO DO PROFISSIONAL AUSENTE</v>
      </c>
      <c r="C132" s="48"/>
      <c r="D132" s="48"/>
      <c r="E132" s="48"/>
      <c r="F132" s="48"/>
      <c r="G132" s="48"/>
      <c r="H132" s="48"/>
      <c r="I132" s="57" t="n">
        <f aca="false">I97</f>
        <v>246.92</v>
      </c>
      <c r="K132" s="120"/>
    </row>
    <row r="133" customFormat="false" ht="12.75" hidden="false" customHeight="false" outlineLevel="0" collapsed="false">
      <c r="A133" s="47" t="s">
        <v>47</v>
      </c>
      <c r="B133" s="48" t="str">
        <f aca="false">A99</f>
        <v>MÓDULO 5 – INSUMOS DIVERSOS</v>
      </c>
      <c r="C133" s="48"/>
      <c r="D133" s="48"/>
      <c r="E133" s="48"/>
      <c r="F133" s="48"/>
      <c r="G133" s="48"/>
      <c r="H133" s="48"/>
      <c r="I133" s="57" t="n">
        <f aca="false">I106</f>
        <v>98.08</v>
      </c>
    </row>
    <row r="134" customFormat="false" ht="12.75" hidden="false" customHeight="false" outlineLevel="0" collapsed="false">
      <c r="A134" s="49"/>
      <c r="B134" s="49" t="s">
        <v>168</v>
      </c>
      <c r="C134" s="49"/>
      <c r="D134" s="49"/>
      <c r="E134" s="49"/>
      <c r="F134" s="49"/>
      <c r="G134" s="49"/>
      <c r="H134" s="49"/>
      <c r="I134" s="95" t="n">
        <f aca="false">TRUNC(SUM(I129:I133),2)</f>
        <v>4467.83</v>
      </c>
      <c r="K134" s="119"/>
    </row>
    <row r="135" customFormat="false" ht="12.75" hidden="false" customHeight="false" outlineLevel="0" collapsed="false">
      <c r="A135" s="47" t="s">
        <v>71</v>
      </c>
      <c r="B135" s="48" t="str">
        <f aca="false">A108</f>
        <v>MÓDULO 6 – CUSTOS INDIRETOS, TRIBUTOS E LUCRO</v>
      </c>
      <c r="C135" s="48"/>
      <c r="D135" s="48"/>
      <c r="E135" s="48"/>
      <c r="F135" s="48"/>
      <c r="G135" s="48"/>
      <c r="H135" s="48"/>
      <c r="I135" s="57" t="n">
        <f aca="false">I116</f>
        <v>924.36</v>
      </c>
    </row>
    <row r="136" customFormat="false" ht="12.75" hidden="false" customHeight="false" outlineLevel="0" collapsed="false">
      <c r="A136" s="49" t="s">
        <v>169</v>
      </c>
      <c r="B136" s="49"/>
      <c r="C136" s="49"/>
      <c r="D136" s="49"/>
      <c r="E136" s="49"/>
      <c r="F136" s="49"/>
      <c r="G136" s="49"/>
      <c r="H136" s="49"/>
      <c r="I136" s="95" t="n">
        <f aca="false">TRUNC(SUM(I134:I135),2)</f>
        <v>5392.19</v>
      </c>
    </row>
    <row r="137" customFormat="false" ht="13.5" hidden="false" customHeight="fals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</row>
    <row r="138" customFormat="false" ht="13.5" hidden="true" customHeight="false" outlineLevel="0" collapsed="false">
      <c r="A138" s="52"/>
      <c r="B138" s="52" t="s">
        <v>170</v>
      </c>
      <c r="C138" s="52"/>
      <c r="D138" s="52"/>
      <c r="E138" s="52"/>
      <c r="F138" s="52"/>
      <c r="G138" s="52"/>
      <c r="H138" s="66"/>
      <c r="I138" s="66"/>
    </row>
    <row r="139" customFormat="false" ht="40.5" hidden="true" customHeight="true" outlineLevel="0" collapsed="false">
      <c r="A139" s="122" t="s">
        <v>171</v>
      </c>
      <c r="B139" s="122"/>
      <c r="C139" s="122" t="s">
        <v>172</v>
      </c>
      <c r="D139" s="122"/>
      <c r="E139" s="122" t="s">
        <v>173</v>
      </c>
      <c r="F139" s="122"/>
      <c r="G139" s="123" t="s">
        <v>174</v>
      </c>
      <c r="H139" s="122" t="s">
        <v>175</v>
      </c>
      <c r="I139" s="124" t="s">
        <v>66</v>
      </c>
    </row>
    <row r="140" customFormat="false" ht="13.5" hidden="true" customHeight="false" outlineLevel="0" collapsed="false">
      <c r="A140" s="125" t="s">
        <v>176</v>
      </c>
      <c r="B140" s="125"/>
      <c r="C140" s="126" t="s">
        <v>177</v>
      </c>
      <c r="D140" s="126"/>
      <c r="E140" s="127"/>
      <c r="F140" s="127"/>
      <c r="G140" s="128" t="s">
        <v>177</v>
      </c>
      <c r="H140" s="129"/>
      <c r="I140" s="130" t="n">
        <v>0</v>
      </c>
    </row>
    <row r="141" customFormat="false" ht="13.5" hidden="true" customHeight="false" outlineLevel="0" collapsed="false">
      <c r="A141" s="131" t="s">
        <v>178</v>
      </c>
      <c r="B141" s="131"/>
      <c r="C141" s="132" t="s">
        <v>177</v>
      </c>
      <c r="D141" s="132"/>
      <c r="E141" s="133"/>
      <c r="F141" s="133"/>
      <c r="G141" s="134" t="s">
        <v>177</v>
      </c>
      <c r="H141" s="135"/>
      <c r="I141" s="136" t="n">
        <v>0</v>
      </c>
    </row>
    <row r="142" customFormat="false" ht="13.5" hidden="true" customHeight="false" outlineLevel="0" collapsed="false">
      <c r="A142" s="131" t="s">
        <v>179</v>
      </c>
      <c r="B142" s="131"/>
      <c r="C142" s="132" t="s">
        <v>177</v>
      </c>
      <c r="D142" s="132"/>
      <c r="E142" s="133"/>
      <c r="F142" s="133"/>
      <c r="G142" s="134" t="s">
        <v>177</v>
      </c>
      <c r="H142" s="135"/>
      <c r="I142" s="136" t="n">
        <v>0</v>
      </c>
    </row>
    <row r="143" customFormat="false" ht="13.5" hidden="true" customHeight="false" outlineLevel="0" collapsed="false">
      <c r="A143" s="131" t="s">
        <v>180</v>
      </c>
      <c r="B143" s="131"/>
      <c r="C143" s="132" t="s">
        <v>177</v>
      </c>
      <c r="D143" s="132"/>
      <c r="E143" s="133"/>
      <c r="F143" s="133"/>
      <c r="G143" s="134" t="s">
        <v>177</v>
      </c>
      <c r="H143" s="135"/>
      <c r="I143" s="136" t="n">
        <v>0</v>
      </c>
    </row>
    <row r="144" customFormat="false" ht="13.5" hidden="true" customHeight="false" outlineLevel="0" collapsed="false">
      <c r="A144" s="137"/>
      <c r="B144" s="137"/>
      <c r="C144" s="133"/>
      <c r="D144" s="133"/>
      <c r="E144" s="133"/>
      <c r="F144" s="133"/>
      <c r="G144" s="138"/>
      <c r="H144" s="139"/>
      <c r="I144" s="136"/>
    </row>
    <row r="145" customFormat="false" ht="13.5" hidden="true" customHeight="false" outlineLevel="0" collapsed="false">
      <c r="A145" s="140"/>
      <c r="B145" s="140"/>
      <c r="C145" s="141"/>
      <c r="D145" s="141"/>
      <c r="E145" s="141"/>
      <c r="F145" s="141"/>
      <c r="G145" s="142"/>
      <c r="H145" s="143"/>
      <c r="I145" s="144"/>
    </row>
    <row r="146" customFormat="false" ht="13.5" hidden="true" customHeight="false" outlineLevel="0" collapsed="false">
      <c r="A146" s="145" t="s">
        <v>181</v>
      </c>
      <c r="B146" s="145"/>
      <c r="C146" s="145"/>
      <c r="D146" s="145"/>
      <c r="E146" s="145"/>
      <c r="F146" s="145"/>
      <c r="G146" s="145"/>
      <c r="H146" s="145"/>
      <c r="I146" s="146" t="n">
        <f aca="false">SUM(I144:I145)</f>
        <v>0</v>
      </c>
    </row>
    <row r="147" customFormat="false" ht="13.5" hidden="true" customHeight="false" outlineLevel="0" collapsed="false"/>
    <row r="148" customFormat="false" ht="13.5" hidden="true" customHeight="false" outlineLevel="0" collapsed="false">
      <c r="A148" s="52" t="s">
        <v>182</v>
      </c>
      <c r="B148" s="52" t="s">
        <v>183</v>
      </c>
      <c r="C148" s="52"/>
      <c r="D148" s="52"/>
      <c r="E148" s="52"/>
      <c r="F148" s="52"/>
      <c r="G148" s="52"/>
      <c r="H148" s="66"/>
      <c r="I148" s="66"/>
    </row>
    <row r="149" customFormat="false" ht="13.5" hidden="true" customHeight="false" outlineLevel="0" collapsed="false">
      <c r="A149" s="124" t="s">
        <v>184</v>
      </c>
      <c r="B149" s="124"/>
      <c r="C149" s="124"/>
      <c r="D149" s="124"/>
      <c r="E149" s="124"/>
      <c r="F149" s="124"/>
      <c r="G149" s="124"/>
      <c r="H149" s="124"/>
      <c r="I149" s="124"/>
    </row>
    <row r="150" customFormat="false" ht="13.5" hidden="true" customHeight="false" outlineLevel="0" collapsed="false">
      <c r="A150" s="147"/>
      <c r="B150" s="148" t="s">
        <v>185</v>
      </c>
      <c r="C150" s="148"/>
      <c r="D150" s="148"/>
      <c r="E150" s="148"/>
      <c r="F150" s="148"/>
      <c r="G150" s="148"/>
      <c r="H150" s="148"/>
      <c r="I150" s="124" t="s">
        <v>66</v>
      </c>
    </row>
    <row r="151" customFormat="false" ht="13.5" hidden="true" customHeight="false" outlineLevel="0" collapsed="false">
      <c r="A151" s="149" t="s">
        <v>37</v>
      </c>
      <c r="B151" s="150" t="s">
        <v>186</v>
      </c>
      <c r="C151" s="150"/>
      <c r="D151" s="150"/>
      <c r="E151" s="150"/>
      <c r="F151" s="150"/>
      <c r="G151" s="150"/>
      <c r="H151" s="150"/>
      <c r="I151" s="151" t="n">
        <f aca="false">I113</f>
        <v>35.04</v>
      </c>
    </row>
    <row r="152" customFormat="false" ht="13.5" hidden="true" customHeight="false" outlineLevel="0" collapsed="false">
      <c r="A152" s="152" t="s">
        <v>40</v>
      </c>
      <c r="B152" s="48" t="s">
        <v>187</v>
      </c>
      <c r="C152" s="48"/>
      <c r="D152" s="48"/>
      <c r="E152" s="48"/>
      <c r="F152" s="48"/>
      <c r="G152" s="48"/>
      <c r="H152" s="48"/>
      <c r="I152" s="153" t="e">
        <f aca="false">#N/A</f>
        <v>#N/A</v>
      </c>
    </row>
    <row r="153" customFormat="false" ht="13.5" hidden="true" customHeight="false" outlineLevel="0" collapsed="false">
      <c r="A153" s="152" t="s">
        <v>43</v>
      </c>
      <c r="B153" s="154" t="s">
        <v>188</v>
      </c>
      <c r="C153" s="154"/>
      <c r="D153" s="154"/>
      <c r="E153" s="154"/>
      <c r="F153" s="154"/>
      <c r="G153" s="154"/>
      <c r="H153" s="154"/>
      <c r="I153" s="153" t="n">
        <f aca="false">I116</f>
        <v>924.36</v>
      </c>
    </row>
    <row r="154" customFormat="false" ht="13.5" hidden="true" customHeight="false" outlineLevel="0" collapsed="false">
      <c r="A154" s="147" t="s">
        <v>189</v>
      </c>
      <c r="B154" s="147"/>
      <c r="C154" s="147"/>
      <c r="D154" s="147"/>
      <c r="E154" s="147"/>
      <c r="F154" s="147"/>
      <c r="G154" s="147"/>
      <c r="H154" s="147"/>
      <c r="I154" s="146" t="e">
        <f aca="false">SUM(I151:I153)</f>
        <v>#N/A</v>
      </c>
    </row>
    <row r="155" customFormat="false" ht="13.5" hidden="true" customHeight="false" outlineLevel="0" collapsed="false">
      <c r="A155" s="52" t="s">
        <v>190</v>
      </c>
      <c r="B155" s="45" t="s">
        <v>191</v>
      </c>
    </row>
    <row r="156" customFormat="false" ht="13.5" hidden="false" customHeight="false" outlineLevel="0" collapsed="false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customFormat="false" ht="13.5" hidden="false" customHeight="true" outlineLevel="0" collapsed="false">
      <c r="A157" s="156" t="s">
        <v>192</v>
      </c>
      <c r="B157" s="156"/>
      <c r="C157" s="156"/>
      <c r="D157" s="156"/>
      <c r="E157" s="156"/>
      <c r="F157" s="156"/>
      <c r="G157" s="156"/>
      <c r="H157" s="156"/>
      <c r="I157" s="156"/>
    </row>
    <row r="158" customFormat="false" ht="41.25" hidden="false" customHeight="true" outlineLevel="0" collapsed="false">
      <c r="A158" s="157" t="s">
        <v>193</v>
      </c>
      <c r="B158" s="157"/>
      <c r="C158" s="157" t="s">
        <v>194</v>
      </c>
      <c r="D158" s="157"/>
      <c r="E158" s="157" t="s">
        <v>195</v>
      </c>
      <c r="F158" s="157"/>
      <c r="G158" s="157" t="s">
        <v>196</v>
      </c>
      <c r="H158" s="157" t="s">
        <v>5</v>
      </c>
      <c r="I158" s="157"/>
    </row>
    <row r="159" customFormat="false" ht="13.5" hidden="false" customHeight="false" outlineLevel="0" collapsed="false">
      <c r="A159" s="158" t="n">
        <f aca="false">I136</f>
        <v>5392.19</v>
      </c>
      <c r="B159" s="158"/>
      <c r="C159" s="159" t="n">
        <v>1</v>
      </c>
      <c r="D159" s="159"/>
      <c r="E159" s="160" t="n">
        <f aca="false">C159*A159</f>
        <v>5392.19</v>
      </c>
      <c r="F159" s="160"/>
      <c r="G159" s="161" t="n">
        <f aca="false">E15</f>
        <v>2</v>
      </c>
      <c r="H159" s="162" t="n">
        <f aca="false">G159*E159</f>
        <v>10784.38</v>
      </c>
      <c r="I159" s="162"/>
    </row>
    <row r="160" customFormat="false" ht="13.5" hidden="false" customHeight="false" outlineLevel="0" collapsed="false">
      <c r="A160" s="163"/>
      <c r="B160" s="163"/>
      <c r="C160" s="163"/>
      <c r="D160" s="163"/>
      <c r="E160" s="163"/>
      <c r="F160" s="163"/>
      <c r="G160" s="163"/>
      <c r="H160" s="163"/>
      <c r="I160" s="163"/>
    </row>
    <row r="161" customFormat="false" ht="13.5" hidden="false" customHeight="true" outlineLevel="0" collapsed="false">
      <c r="A161" s="164" t="s">
        <v>197</v>
      </c>
      <c r="B161" s="164"/>
      <c r="C161" s="164"/>
      <c r="D161" s="164"/>
      <c r="E161" s="164"/>
      <c r="F161" s="164"/>
      <c r="G161" s="164"/>
      <c r="H161" s="164"/>
      <c r="I161" s="164"/>
    </row>
    <row r="162" customFormat="false" ht="13.5" hidden="false" customHeight="true" outlineLevel="0" collapsed="false">
      <c r="A162" s="155" t="s">
        <v>184</v>
      </c>
      <c r="B162" s="155"/>
      <c r="C162" s="155"/>
      <c r="D162" s="155"/>
      <c r="E162" s="155"/>
      <c r="F162" s="155"/>
      <c r="G162" s="155"/>
      <c r="H162" s="155"/>
      <c r="I162" s="155"/>
    </row>
    <row r="163" customFormat="false" ht="13.5" hidden="false" customHeight="true" outlineLevel="0" collapsed="false">
      <c r="A163" s="165" t="s">
        <v>37</v>
      </c>
      <c r="B163" s="166" t="s">
        <v>198</v>
      </c>
      <c r="C163" s="166"/>
      <c r="D163" s="166"/>
      <c r="E163" s="166"/>
      <c r="F163" s="166"/>
      <c r="G163" s="166"/>
      <c r="H163" s="167" t="n">
        <f aca="false">I136</f>
        <v>5392.19</v>
      </c>
      <c r="I163" s="167"/>
    </row>
    <row r="164" customFormat="false" ht="13.5" hidden="false" customHeight="true" outlineLevel="0" collapsed="false">
      <c r="A164" s="165" t="s">
        <v>40</v>
      </c>
      <c r="B164" s="166" t="s">
        <v>187</v>
      </c>
      <c r="C164" s="166"/>
      <c r="D164" s="166"/>
      <c r="E164" s="166"/>
      <c r="F164" s="166"/>
      <c r="G164" s="166"/>
      <c r="H164" s="167" t="n">
        <f aca="false">H159</f>
        <v>10784.38</v>
      </c>
      <c r="I164" s="167"/>
    </row>
    <row r="165" customFormat="false" ht="25.5" hidden="false" customHeight="true" outlineLevel="0" collapsed="false">
      <c r="A165" s="165" t="s">
        <v>43</v>
      </c>
      <c r="B165" s="166" t="s">
        <v>199</v>
      </c>
      <c r="C165" s="166"/>
      <c r="D165" s="166"/>
      <c r="E165" s="166"/>
      <c r="F165" s="166"/>
      <c r="G165" s="166"/>
      <c r="H165" s="167" t="n">
        <f aca="false">H164*12</f>
        <v>129412.56</v>
      </c>
      <c r="I165" s="167"/>
    </row>
  </sheetData>
  <mergeCells count="190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B7:H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A17:I17"/>
    <mergeCell ref="B18:H18"/>
    <mergeCell ref="B19:H19"/>
    <mergeCell ref="B20:H20"/>
    <mergeCell ref="B21:H21"/>
    <mergeCell ref="B22:H22"/>
    <mergeCell ref="A23:I23"/>
    <mergeCell ref="A24:I24"/>
    <mergeCell ref="B25:G25"/>
    <mergeCell ref="B26:G26"/>
    <mergeCell ref="B27:G27"/>
    <mergeCell ref="B28:G28"/>
    <mergeCell ref="B29:G29"/>
    <mergeCell ref="B30:G30"/>
    <mergeCell ref="B31:G31"/>
    <mergeCell ref="B32:G32"/>
    <mergeCell ref="A33:H33"/>
    <mergeCell ref="A34:I34"/>
    <mergeCell ref="A35:I35"/>
    <mergeCell ref="A36:G36"/>
    <mergeCell ref="B37:G37"/>
    <mergeCell ref="B38:G38"/>
    <mergeCell ref="B39:G39"/>
    <mergeCell ref="A40:G40"/>
    <mergeCell ref="A41:I41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A51:G51"/>
    <mergeCell ref="A52:I52"/>
    <mergeCell ref="A53:G53"/>
    <mergeCell ref="B54:D54"/>
    <mergeCell ref="B55:D55"/>
    <mergeCell ref="B56:G56"/>
    <mergeCell ref="B57:G57"/>
    <mergeCell ref="B58:G58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B86:G86"/>
    <mergeCell ref="B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B104:G104"/>
    <mergeCell ref="B105:G105"/>
    <mergeCell ref="A106:G106"/>
    <mergeCell ref="A107:I107"/>
    <mergeCell ref="A108:I108"/>
    <mergeCell ref="B109:G109"/>
    <mergeCell ref="B110:G110"/>
    <mergeCell ref="B111:G111"/>
    <mergeCell ref="B112:G112"/>
    <mergeCell ref="B113:G113"/>
    <mergeCell ref="B114:G114"/>
    <mergeCell ref="B115:G115"/>
    <mergeCell ref="A116:G116"/>
    <mergeCell ref="B117:I117"/>
    <mergeCell ref="B118:G118"/>
    <mergeCell ref="B119:G119"/>
    <mergeCell ref="B121:G121"/>
    <mergeCell ref="B123:G123"/>
    <mergeCell ref="B125:G125"/>
    <mergeCell ref="A126:I126"/>
    <mergeCell ref="A127:I127"/>
    <mergeCell ref="A128:H128"/>
    <mergeCell ref="B129:H129"/>
    <mergeCell ref="B130:H130"/>
    <mergeCell ref="B131:H131"/>
    <mergeCell ref="B132:H132"/>
    <mergeCell ref="B133:H133"/>
    <mergeCell ref="B134:H134"/>
    <mergeCell ref="B135:H135"/>
    <mergeCell ref="A136:H136"/>
    <mergeCell ref="A137:I137"/>
    <mergeCell ref="B138:G138"/>
    <mergeCell ref="A139:B139"/>
    <mergeCell ref="C139:D139"/>
    <mergeCell ref="E139:F139"/>
    <mergeCell ref="A140:B140"/>
    <mergeCell ref="C140:D140"/>
    <mergeCell ref="E140:F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H146"/>
    <mergeCell ref="B148:G148"/>
    <mergeCell ref="A149:I149"/>
    <mergeCell ref="B150:H150"/>
    <mergeCell ref="B151:H151"/>
    <mergeCell ref="B152:H152"/>
    <mergeCell ref="B153:H153"/>
    <mergeCell ref="A154:H154"/>
    <mergeCell ref="A156:I156"/>
    <mergeCell ref="A157:I157"/>
    <mergeCell ref="A158:B158"/>
    <mergeCell ref="C158:D158"/>
    <mergeCell ref="E158:F158"/>
    <mergeCell ref="H158:I158"/>
    <mergeCell ref="A159:B159"/>
    <mergeCell ref="C159:D159"/>
    <mergeCell ref="E159:F159"/>
    <mergeCell ref="H159:I159"/>
    <mergeCell ref="A160:I160"/>
    <mergeCell ref="A161:I161"/>
    <mergeCell ref="A162:I162"/>
    <mergeCell ref="B163:G163"/>
    <mergeCell ref="H163:I163"/>
    <mergeCell ref="B164:G164"/>
    <mergeCell ref="H164:I164"/>
    <mergeCell ref="B165:G165"/>
    <mergeCell ref="H165:I165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M165"/>
  <sheetViews>
    <sheetView showFormulas="false" showGridLines="true" showRowColHeaders="true" showZeros="true" rightToLeft="false" tabSelected="false" showOutlineSymbols="true" defaultGridColor="true" view="normal" topLeftCell="A94" colorId="64" zoomScale="110" zoomScaleNormal="110" zoomScalePageLayoutView="100" workbookViewId="0">
      <selection pane="topLeft" activeCell="I9" activeCellId="0" sqref="I9"/>
    </sheetView>
  </sheetViews>
  <sheetFormatPr defaultColWidth="8.72265625" defaultRowHeight="12.75" zeroHeight="false" outlineLevelRow="0" outlineLevelCol="0"/>
  <cols>
    <col collapsed="false" customWidth="true" hidden="false" outlineLevel="0" max="1" min="1" style="45" width="10"/>
    <col collapsed="false" customWidth="false" hidden="false" outlineLevel="0" max="4" min="2" style="45" width="8.71"/>
    <col collapsed="false" customWidth="true" hidden="false" outlineLevel="0" max="5" min="5" style="45" width="10.85"/>
    <col collapsed="false" customWidth="false" hidden="false" outlineLevel="0" max="6" min="6" style="45" width="8.71"/>
    <col collapsed="false" customWidth="true" hidden="false" outlineLevel="0" max="7" min="7" style="45" width="19.14"/>
    <col collapsed="false" customWidth="true" hidden="false" outlineLevel="0" max="8" min="8" style="45" width="11.14"/>
    <col collapsed="false" customWidth="true" hidden="false" outlineLevel="0" max="9" min="9" style="45" width="14.28"/>
    <col collapsed="false" customWidth="true" hidden="false" outlineLevel="0" max="10" min="10" style="45" width="15.42"/>
    <col collapsed="false" customWidth="true" hidden="false" outlineLevel="0" max="11" min="11" style="45" width="14.43"/>
    <col collapsed="false" customWidth="true" hidden="false" outlineLevel="0" max="12" min="12" style="45" width="15.86"/>
    <col collapsed="false" customWidth="true" hidden="false" outlineLevel="0" max="13" min="13" style="45" width="9.58"/>
    <col collapsed="false" customWidth="false" hidden="false" outlineLevel="0" max="1025" min="14" style="45" width="8.71"/>
  </cols>
  <sheetData>
    <row r="1" customFormat="false" ht="12.75" hidden="false" customHeight="false" outlineLevel="0" collapsed="false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customFormat="false" ht="12.75" hidden="false" customHeight="false" outlineLevel="0" collapsed="false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customFormat="false" ht="12.75" hidden="false" customHeight="false" outlineLevel="0" collapsed="false">
      <c r="A3" s="47" t="s">
        <v>32</v>
      </c>
      <c r="B3" s="47"/>
      <c r="C3" s="48" t="s">
        <v>33</v>
      </c>
      <c r="D3" s="48"/>
      <c r="E3" s="48"/>
      <c r="F3" s="48"/>
      <c r="G3" s="48"/>
      <c r="H3" s="48"/>
      <c r="I3" s="48"/>
    </row>
    <row r="4" customFormat="false" ht="12.75" hidden="false" customHeight="false" outlineLevel="0" collapsed="false">
      <c r="A4" s="47" t="s">
        <v>34</v>
      </c>
      <c r="B4" s="47"/>
      <c r="C4" s="48"/>
      <c r="D4" s="48"/>
      <c r="E4" s="48"/>
      <c r="F4" s="48"/>
      <c r="G4" s="48"/>
      <c r="H4" s="48"/>
      <c r="I4" s="48"/>
    </row>
    <row r="5" customFormat="false" ht="12.75" hidden="false" customHeight="false" outlineLevel="0" collapsed="false">
      <c r="A5" s="47" t="s">
        <v>35</v>
      </c>
      <c r="B5" s="47"/>
      <c r="C5" s="49"/>
      <c r="D5" s="49"/>
      <c r="E5" s="49"/>
      <c r="F5" s="49"/>
      <c r="G5" s="49"/>
      <c r="H5" s="49"/>
      <c r="I5" s="49"/>
    </row>
    <row r="6" customFormat="false" ht="12.75" hidden="false" customHeight="false" outlineLevel="0" collapsed="false">
      <c r="A6" s="50" t="s">
        <v>36</v>
      </c>
      <c r="B6" s="50"/>
      <c r="C6" s="50"/>
      <c r="D6" s="50"/>
      <c r="E6" s="50"/>
      <c r="F6" s="50"/>
      <c r="G6" s="50"/>
      <c r="H6" s="50"/>
      <c r="I6" s="50"/>
    </row>
    <row r="7" customFormat="false" ht="12.75" hidden="false" customHeight="false" outlineLevel="0" collapsed="false">
      <c r="A7" s="47" t="s">
        <v>37</v>
      </c>
      <c r="B7" s="48" t="s">
        <v>38</v>
      </c>
      <c r="C7" s="48"/>
      <c r="D7" s="48"/>
      <c r="E7" s="48"/>
      <c r="F7" s="48"/>
      <c r="G7" s="48"/>
      <c r="H7" s="48"/>
      <c r="I7" s="51" t="s">
        <v>39</v>
      </c>
    </row>
    <row r="8" customFormat="false" ht="12.75" hidden="false" customHeight="false" outlineLevel="0" collapsed="false">
      <c r="A8" s="47" t="s">
        <v>40</v>
      </c>
      <c r="B8" s="48" t="s">
        <v>41</v>
      </c>
      <c r="C8" s="48"/>
      <c r="D8" s="48"/>
      <c r="E8" s="48"/>
      <c r="F8" s="48"/>
      <c r="G8" s="48"/>
      <c r="H8" s="48"/>
      <c r="I8" s="47" t="str">
        <f aca="false">'4.Motorista.CECA'!I8</f>
        <v>Rio Largo/AL</v>
      </c>
    </row>
    <row r="9" customFormat="false" ht="12.75" hidden="false" customHeight="false" outlineLevel="0" collapsed="false">
      <c r="A9" s="47" t="s">
        <v>43</v>
      </c>
      <c r="B9" s="48" t="s">
        <v>44</v>
      </c>
      <c r="C9" s="48"/>
      <c r="D9" s="48"/>
      <c r="E9" s="48"/>
      <c r="F9" s="48"/>
      <c r="G9" s="48"/>
      <c r="H9" s="48"/>
      <c r="I9" s="47" t="n">
        <v>2023</v>
      </c>
    </row>
    <row r="10" customFormat="false" ht="12.75" hidden="false" customHeight="false" outlineLevel="0" collapsed="false">
      <c r="A10" s="47" t="s">
        <v>45</v>
      </c>
      <c r="B10" s="48" t="s">
        <v>46</v>
      </c>
      <c r="C10" s="48"/>
      <c r="D10" s="48"/>
      <c r="E10" s="48"/>
      <c r="F10" s="48"/>
      <c r="G10" s="48"/>
      <c r="H10" s="48"/>
      <c r="I10" s="47" t="n">
        <v>12</v>
      </c>
    </row>
    <row r="11" customFormat="false" ht="12.75" hidden="false" customHeight="false" outlineLevel="0" collapsed="false">
      <c r="A11" s="47" t="s">
        <v>47</v>
      </c>
      <c r="B11" s="48" t="s">
        <v>48</v>
      </c>
      <c r="C11" s="48"/>
      <c r="D11" s="48"/>
      <c r="E11" s="48"/>
      <c r="F11" s="48"/>
      <c r="G11" s="48"/>
      <c r="H11" s="48"/>
      <c r="I11" s="47" t="s">
        <v>49</v>
      </c>
    </row>
    <row r="12" customFormat="false" ht="12.75" hidden="false" customHeight="false" outlineLevel="0" collapsed="false">
      <c r="A12" s="52"/>
      <c r="B12" s="52"/>
      <c r="C12" s="52"/>
      <c r="D12" s="52"/>
      <c r="E12" s="52"/>
      <c r="F12" s="52"/>
      <c r="G12" s="52"/>
      <c r="H12" s="52"/>
      <c r="I12" s="52"/>
    </row>
    <row r="13" customFormat="false" ht="12.75" hidden="false" customHeight="false" outlineLevel="0" collapsed="false">
      <c r="A13" s="50" t="s">
        <v>50</v>
      </c>
      <c r="B13" s="50"/>
      <c r="C13" s="50"/>
      <c r="D13" s="50"/>
      <c r="E13" s="50"/>
      <c r="F13" s="50"/>
      <c r="G13" s="50"/>
      <c r="H13" s="50"/>
      <c r="I13" s="50"/>
    </row>
    <row r="14" customFormat="false" ht="12.75" hidden="false" customHeight="false" outlineLevel="0" collapsed="false">
      <c r="A14" s="47" t="s">
        <v>51</v>
      </c>
      <c r="B14" s="47"/>
      <c r="C14" s="47" t="s">
        <v>52</v>
      </c>
      <c r="D14" s="47"/>
      <c r="E14" s="47" t="s">
        <v>53</v>
      </c>
      <c r="F14" s="47"/>
      <c r="G14" s="47"/>
      <c r="H14" s="47"/>
      <c r="I14" s="47"/>
    </row>
    <row r="15" customFormat="false" ht="84" hidden="false" customHeight="true" outlineLevel="0" collapsed="false">
      <c r="A15" s="53" t="s">
        <v>205</v>
      </c>
      <c r="B15" s="53"/>
      <c r="C15" s="47" t="s">
        <v>55</v>
      </c>
      <c r="D15" s="47"/>
      <c r="E15" s="47" t="n">
        <v>2</v>
      </c>
      <c r="F15" s="47"/>
      <c r="G15" s="47"/>
      <c r="H15" s="47"/>
      <c r="I15" s="47"/>
    </row>
    <row r="16" customFormat="false" ht="12.7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  <c r="I16" s="52"/>
    </row>
    <row r="17" customFormat="false" ht="12.75" hidden="false" customHeight="false" outlineLevel="0" collapsed="false">
      <c r="A17" s="50" t="s">
        <v>56</v>
      </c>
      <c r="B17" s="50"/>
      <c r="C17" s="50"/>
      <c r="D17" s="50"/>
      <c r="E17" s="50"/>
      <c r="F17" s="50"/>
      <c r="G17" s="50"/>
      <c r="H17" s="50"/>
      <c r="I17" s="50"/>
    </row>
    <row r="18" customFormat="false" ht="114.75" hidden="false" customHeight="false" outlineLevel="0" collapsed="false">
      <c r="A18" s="47" t="n">
        <v>1</v>
      </c>
      <c r="B18" s="48" t="s">
        <v>57</v>
      </c>
      <c r="C18" s="48"/>
      <c r="D18" s="48"/>
      <c r="E18" s="48"/>
      <c r="F18" s="48"/>
      <c r="G18" s="48"/>
      <c r="H18" s="48"/>
      <c r="I18" s="54" t="str">
        <f aca="false">A15</f>
        <v>Motorista Maceió/AL - Categoria "A-D" OU "D" - Motorista de Ônibus com Mais de  32 Poltronas</v>
      </c>
    </row>
    <row r="19" customFormat="false" ht="12.75" hidden="false" customHeight="false" outlineLevel="0" collapsed="false">
      <c r="A19" s="47" t="n">
        <v>2</v>
      </c>
      <c r="B19" s="48" t="s">
        <v>58</v>
      </c>
      <c r="C19" s="48"/>
      <c r="D19" s="48"/>
      <c r="E19" s="48"/>
      <c r="F19" s="48"/>
      <c r="G19" s="48"/>
      <c r="H19" s="48"/>
      <c r="I19" s="47" t="s">
        <v>202</v>
      </c>
    </row>
    <row r="20" customFormat="false" ht="26.25" hidden="false" customHeight="true" outlineLevel="0" collapsed="false">
      <c r="A20" s="47" t="n">
        <v>3</v>
      </c>
      <c r="B20" s="55" t="s">
        <v>60</v>
      </c>
      <c r="C20" s="55"/>
      <c r="D20" s="55"/>
      <c r="E20" s="55"/>
      <c r="F20" s="55"/>
      <c r="G20" s="55"/>
      <c r="H20" s="55"/>
      <c r="I20" s="56" t="n">
        <v>2606.28</v>
      </c>
    </row>
    <row r="21" customFormat="false" ht="114.75" hidden="false" customHeight="false" outlineLevel="0" collapsed="false">
      <c r="A21" s="47" t="n">
        <v>4</v>
      </c>
      <c r="B21" s="48" t="s">
        <v>61</v>
      </c>
      <c r="C21" s="48"/>
      <c r="D21" s="48"/>
      <c r="E21" s="48"/>
      <c r="F21" s="48"/>
      <c r="G21" s="48"/>
      <c r="H21" s="48"/>
      <c r="I21" s="54" t="str">
        <f aca="false">A15</f>
        <v>Motorista Maceió/AL - Categoria "A-D" OU "D" - Motorista de Ônibus com Mais de  32 Poltronas</v>
      </c>
    </row>
    <row r="22" customFormat="false" ht="12.75" hidden="false" customHeight="false" outlineLevel="0" collapsed="false">
      <c r="A22" s="47" t="n">
        <v>5</v>
      </c>
      <c r="B22" s="48" t="s">
        <v>62</v>
      </c>
      <c r="C22" s="48"/>
      <c r="D22" s="48"/>
      <c r="E22" s="48"/>
      <c r="F22" s="48"/>
      <c r="G22" s="48"/>
      <c r="H22" s="48"/>
      <c r="I22" s="51" t="n">
        <v>44986</v>
      </c>
    </row>
    <row r="23" customFormat="false" ht="12.75" hidden="false" customHeight="false" outlineLevel="0" collapsed="false">
      <c r="A23" s="52"/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0" t="s">
        <v>63</v>
      </c>
      <c r="B24" s="50"/>
      <c r="C24" s="50"/>
      <c r="D24" s="50"/>
      <c r="E24" s="50"/>
      <c r="F24" s="50"/>
      <c r="G24" s="50"/>
      <c r="H24" s="50"/>
      <c r="I24" s="50"/>
    </row>
    <row r="25" customFormat="false" ht="12.75" hidden="false" customHeight="false" outlineLevel="0" collapsed="false">
      <c r="A25" s="49" t="n">
        <v>1</v>
      </c>
      <c r="B25" s="49" t="s">
        <v>64</v>
      </c>
      <c r="C25" s="49"/>
      <c r="D25" s="49"/>
      <c r="E25" s="49"/>
      <c r="F25" s="49"/>
      <c r="G25" s="49"/>
      <c r="H25" s="49" t="s">
        <v>65</v>
      </c>
      <c r="I25" s="57" t="s">
        <v>66</v>
      </c>
    </row>
    <row r="26" customFormat="false" ht="12.75" hidden="false" customHeight="true" outlineLevel="0" collapsed="false">
      <c r="A26" s="58" t="s">
        <v>37</v>
      </c>
      <c r="B26" s="59" t="s">
        <v>60</v>
      </c>
      <c r="C26" s="59"/>
      <c r="D26" s="59"/>
      <c r="E26" s="59"/>
      <c r="F26" s="59"/>
      <c r="G26" s="59"/>
      <c r="H26" s="60"/>
      <c r="I26" s="61" t="n">
        <f aca="false">I20</f>
        <v>2606.28</v>
      </c>
    </row>
    <row r="27" customFormat="false" ht="12.75" hidden="false" customHeight="false" outlineLevel="0" collapsed="false">
      <c r="A27" s="58" t="s">
        <v>40</v>
      </c>
      <c r="B27" s="62" t="s">
        <v>67</v>
      </c>
      <c r="C27" s="62"/>
      <c r="D27" s="62"/>
      <c r="E27" s="62"/>
      <c r="F27" s="62"/>
      <c r="G27" s="62"/>
      <c r="H27" s="63"/>
      <c r="I27" s="61" t="n">
        <f aca="false">H27*I26</f>
        <v>0</v>
      </c>
    </row>
    <row r="28" customFormat="false" ht="12.75" hidden="false" customHeight="false" outlineLevel="0" collapsed="false">
      <c r="A28" s="58" t="s">
        <v>43</v>
      </c>
      <c r="B28" s="62" t="s">
        <v>68</v>
      </c>
      <c r="C28" s="62"/>
      <c r="D28" s="62"/>
      <c r="E28" s="62"/>
      <c r="F28" s="62"/>
      <c r="G28" s="62"/>
      <c r="H28" s="63"/>
      <c r="I28" s="61" t="n">
        <f aca="false">H28*I26</f>
        <v>0</v>
      </c>
    </row>
    <row r="29" customFormat="false" ht="12.75" hidden="false" customHeight="false" outlineLevel="0" collapsed="false">
      <c r="A29" s="58" t="s">
        <v>45</v>
      </c>
      <c r="B29" s="62" t="s">
        <v>69</v>
      </c>
      <c r="C29" s="62"/>
      <c r="D29" s="62"/>
      <c r="E29" s="62"/>
      <c r="F29" s="62"/>
      <c r="G29" s="62"/>
      <c r="H29" s="63"/>
      <c r="I29" s="61" t="n">
        <v>0</v>
      </c>
    </row>
    <row r="30" customFormat="false" ht="12.75" hidden="false" customHeight="false" outlineLevel="0" collapsed="false">
      <c r="A30" s="58" t="s">
        <v>47</v>
      </c>
      <c r="B30" s="62" t="s">
        <v>70</v>
      </c>
      <c r="C30" s="62"/>
      <c r="D30" s="62"/>
      <c r="E30" s="62"/>
      <c r="F30" s="62"/>
      <c r="G30" s="62"/>
      <c r="H30" s="63"/>
      <c r="I30" s="61" t="n">
        <v>0</v>
      </c>
    </row>
    <row r="31" customFormat="false" ht="12.75" hidden="false" customHeight="false" outlineLevel="0" collapsed="false">
      <c r="A31" s="58" t="s">
        <v>71</v>
      </c>
      <c r="B31" s="62" t="s">
        <v>72</v>
      </c>
      <c r="C31" s="62"/>
      <c r="D31" s="62"/>
      <c r="E31" s="62"/>
      <c r="F31" s="62"/>
      <c r="G31" s="62"/>
      <c r="H31" s="63"/>
      <c r="I31" s="61" t="n">
        <v>0</v>
      </c>
    </row>
    <row r="32" customFormat="false" ht="12.75" hidden="false" customHeight="false" outlineLevel="0" collapsed="false">
      <c r="A32" s="58" t="s">
        <v>73</v>
      </c>
      <c r="B32" s="62" t="s">
        <v>203</v>
      </c>
      <c r="C32" s="62"/>
      <c r="D32" s="62"/>
      <c r="E32" s="62"/>
      <c r="F32" s="62"/>
      <c r="G32" s="62"/>
      <c r="H32" s="63"/>
      <c r="I32" s="61" t="n">
        <v>0</v>
      </c>
    </row>
    <row r="33" customFormat="false" ht="12.75" hidden="false" customHeight="false" outlineLevel="0" collapsed="false">
      <c r="A33" s="58" t="s">
        <v>75</v>
      </c>
      <c r="B33" s="58"/>
      <c r="C33" s="58"/>
      <c r="D33" s="58"/>
      <c r="E33" s="58"/>
      <c r="F33" s="58"/>
      <c r="G33" s="58"/>
      <c r="H33" s="58"/>
      <c r="I33" s="64" t="n">
        <f aca="false">SUM(I26:I32)</f>
        <v>2606.28</v>
      </c>
      <c r="M33" s="65"/>
    </row>
    <row r="34" customFormat="false" ht="12.75" hidden="false" customHeight="false" outlineLevel="0" collapsed="false">
      <c r="A34" s="66"/>
      <c r="B34" s="66"/>
      <c r="C34" s="66"/>
      <c r="D34" s="66"/>
      <c r="E34" s="66"/>
      <c r="F34" s="66"/>
      <c r="G34" s="66"/>
      <c r="H34" s="66"/>
      <c r="I34" s="66"/>
      <c r="J34" s="67"/>
    </row>
    <row r="35" customFormat="false" ht="12.75" hidden="false" customHeight="false" outlineLevel="0" collapsed="false">
      <c r="A35" s="68" t="s">
        <v>76</v>
      </c>
      <c r="B35" s="68"/>
      <c r="C35" s="68"/>
      <c r="D35" s="68"/>
      <c r="E35" s="68"/>
      <c r="F35" s="68"/>
      <c r="G35" s="68"/>
      <c r="H35" s="68"/>
      <c r="I35" s="68"/>
      <c r="J35" s="67"/>
    </row>
    <row r="36" customFormat="false" ht="12.75" hidden="false" customHeight="false" outlineLevel="0" collapsed="false">
      <c r="A36" s="49" t="s">
        <v>77</v>
      </c>
      <c r="B36" s="49"/>
      <c r="C36" s="49"/>
      <c r="D36" s="49"/>
      <c r="E36" s="49"/>
      <c r="F36" s="49"/>
      <c r="G36" s="49"/>
      <c r="H36" s="49" t="s">
        <v>65</v>
      </c>
      <c r="I36" s="49" t="s">
        <v>66</v>
      </c>
      <c r="J36" s="67"/>
    </row>
    <row r="37" customFormat="false" ht="12.75" hidden="false" customHeight="false" outlineLevel="0" collapsed="false">
      <c r="A37" s="58" t="s">
        <v>37</v>
      </c>
      <c r="B37" s="62" t="s">
        <v>78</v>
      </c>
      <c r="C37" s="62"/>
      <c r="D37" s="62"/>
      <c r="E37" s="62"/>
      <c r="F37" s="62"/>
      <c r="G37" s="62"/>
      <c r="H37" s="69" t="n">
        <f aca="false">1/12</f>
        <v>0.0833333333333333</v>
      </c>
      <c r="I37" s="61" t="n">
        <f aca="false">H37*I33</f>
        <v>217.19</v>
      </c>
      <c r="J37" s="67"/>
    </row>
    <row r="38" customFormat="false" ht="12.75" hidden="false" customHeight="false" outlineLevel="0" collapsed="false">
      <c r="A38" s="58" t="s">
        <v>40</v>
      </c>
      <c r="B38" s="62" t="s">
        <v>79</v>
      </c>
      <c r="C38" s="62"/>
      <c r="D38" s="62"/>
      <c r="E38" s="62"/>
      <c r="F38" s="62"/>
      <c r="G38" s="62"/>
      <c r="H38" s="69" t="n">
        <f aca="false">(1/12)</f>
        <v>0.0833333333333333</v>
      </c>
      <c r="I38" s="61" t="n">
        <f aca="false">H38*I33</f>
        <v>217.19</v>
      </c>
      <c r="J38" s="67"/>
    </row>
    <row r="39" customFormat="false" ht="12.75" hidden="false" customHeight="false" outlineLevel="0" collapsed="false">
      <c r="A39" s="58" t="s">
        <v>43</v>
      </c>
      <c r="B39" s="62" t="s">
        <v>80</v>
      </c>
      <c r="C39" s="62"/>
      <c r="D39" s="62"/>
      <c r="E39" s="62"/>
      <c r="F39" s="62"/>
      <c r="G39" s="62"/>
      <c r="H39" s="69" t="n">
        <f aca="false">(1/12*0.3333)</f>
        <v>0.027775</v>
      </c>
      <c r="I39" s="61" t="n">
        <f aca="false">H39*I33</f>
        <v>72.389427</v>
      </c>
      <c r="J39" s="70"/>
      <c r="K39" s="70"/>
    </row>
    <row r="40" customFormat="false" ht="12.75" hidden="false" customHeight="false" outlineLevel="0" collapsed="false">
      <c r="A40" s="58" t="s">
        <v>81</v>
      </c>
      <c r="B40" s="58"/>
      <c r="C40" s="58"/>
      <c r="D40" s="58"/>
      <c r="E40" s="58"/>
      <c r="F40" s="58"/>
      <c r="G40" s="58"/>
      <c r="H40" s="71" t="n">
        <f aca="false">SUM(H37:H39)</f>
        <v>0.194441666666667</v>
      </c>
      <c r="I40" s="64" t="n">
        <f aca="false">I37+I38+I39</f>
        <v>506.769427</v>
      </c>
      <c r="J40" s="70"/>
      <c r="K40" s="70"/>
    </row>
    <row r="41" customFormat="false" ht="12.75" hidden="false" customHeight="false" outlineLevel="0" collapsed="false">
      <c r="A41" s="72"/>
      <c r="B41" s="72"/>
      <c r="C41" s="72"/>
      <c r="D41" s="72"/>
      <c r="E41" s="72"/>
      <c r="F41" s="72"/>
      <c r="G41" s="72"/>
      <c r="H41" s="72"/>
      <c r="I41" s="72"/>
      <c r="J41" s="70"/>
      <c r="K41" s="70"/>
    </row>
    <row r="42" customFormat="false" ht="12.75" hidden="false" customHeight="false" outlineLevel="0" collapsed="false">
      <c r="A42" s="49" t="s">
        <v>82</v>
      </c>
      <c r="B42" s="49"/>
      <c r="C42" s="49"/>
      <c r="D42" s="49"/>
      <c r="E42" s="49"/>
      <c r="F42" s="49"/>
      <c r="G42" s="49"/>
      <c r="H42" s="49" t="s">
        <v>65</v>
      </c>
      <c r="I42" s="49" t="s">
        <v>66</v>
      </c>
      <c r="J42" s="70"/>
      <c r="K42" s="70"/>
      <c r="L42" s="73"/>
    </row>
    <row r="43" customFormat="false" ht="12.75" hidden="false" customHeight="false" outlineLevel="0" collapsed="false">
      <c r="A43" s="58" t="s">
        <v>37</v>
      </c>
      <c r="B43" s="62" t="s">
        <v>83</v>
      </c>
      <c r="C43" s="62"/>
      <c r="D43" s="62"/>
      <c r="E43" s="62"/>
      <c r="F43" s="62"/>
      <c r="G43" s="62"/>
      <c r="H43" s="69" t="n">
        <v>0.2</v>
      </c>
      <c r="I43" s="61" t="n">
        <f aca="false">(H43*I33)+(H43*I40)</f>
        <v>622.6098854</v>
      </c>
      <c r="J43" s="70"/>
      <c r="K43" s="70"/>
      <c r="L43" s="73"/>
    </row>
    <row r="44" customFormat="false" ht="12.75" hidden="false" customHeight="false" outlineLevel="0" collapsed="false">
      <c r="A44" s="58" t="s">
        <v>40</v>
      </c>
      <c r="B44" s="62" t="s">
        <v>84</v>
      </c>
      <c r="C44" s="62"/>
      <c r="D44" s="62"/>
      <c r="E44" s="62"/>
      <c r="F44" s="62"/>
      <c r="G44" s="62"/>
      <c r="H44" s="69" t="n">
        <v>0.025</v>
      </c>
      <c r="I44" s="61" t="n">
        <f aca="false">(H44*I33)+(H44*I40)</f>
        <v>77.826235675</v>
      </c>
      <c r="J44" s="70"/>
      <c r="K44" s="70"/>
    </row>
    <row r="45" customFormat="false" ht="12.75" hidden="false" customHeight="false" outlineLevel="0" collapsed="false">
      <c r="A45" s="58" t="s">
        <v>43</v>
      </c>
      <c r="B45" s="62" t="s">
        <v>85</v>
      </c>
      <c r="C45" s="62"/>
      <c r="D45" s="62"/>
      <c r="E45" s="62"/>
      <c r="F45" s="62"/>
      <c r="G45" s="62"/>
      <c r="H45" s="69" t="n">
        <v>0.03</v>
      </c>
      <c r="I45" s="61" t="n">
        <f aca="false">(H45*I33)+(H45*I40)</f>
        <v>93.39148281</v>
      </c>
      <c r="J45" s="70"/>
      <c r="K45" s="70"/>
    </row>
    <row r="46" customFormat="false" ht="12.75" hidden="false" customHeight="false" outlineLevel="0" collapsed="false">
      <c r="A46" s="58" t="s">
        <v>45</v>
      </c>
      <c r="B46" s="62" t="s">
        <v>86</v>
      </c>
      <c r="C46" s="62"/>
      <c r="D46" s="62"/>
      <c r="E46" s="62"/>
      <c r="F46" s="62"/>
      <c r="G46" s="62"/>
      <c r="H46" s="69" t="n">
        <v>0.015</v>
      </c>
      <c r="I46" s="61" t="n">
        <f aca="false">(H46*I33)+(H46*I40)</f>
        <v>46.695741405</v>
      </c>
      <c r="J46" s="70"/>
      <c r="K46" s="70"/>
    </row>
    <row r="47" customFormat="false" ht="12.75" hidden="false" customHeight="false" outlineLevel="0" collapsed="false">
      <c r="A47" s="58" t="s">
        <v>47</v>
      </c>
      <c r="B47" s="62" t="s">
        <v>87</v>
      </c>
      <c r="C47" s="62"/>
      <c r="D47" s="62"/>
      <c r="E47" s="62"/>
      <c r="F47" s="62"/>
      <c r="G47" s="62"/>
      <c r="H47" s="69" t="n">
        <v>0.01</v>
      </c>
      <c r="I47" s="61" t="n">
        <f aca="false">(H47*I33)+(H47*I40)</f>
        <v>31.13049427</v>
      </c>
      <c r="J47" s="70"/>
      <c r="K47" s="70"/>
    </row>
    <row r="48" customFormat="false" ht="12.75" hidden="false" customHeight="false" outlineLevel="0" collapsed="false">
      <c r="A48" s="58" t="s">
        <v>71</v>
      </c>
      <c r="B48" s="62" t="s">
        <v>88</v>
      </c>
      <c r="C48" s="62"/>
      <c r="D48" s="62"/>
      <c r="E48" s="62"/>
      <c r="F48" s="62"/>
      <c r="G48" s="62"/>
      <c r="H48" s="69" t="n">
        <v>0.006</v>
      </c>
      <c r="I48" s="61" t="n">
        <f aca="false">(H48*I33)+(H48*I40)</f>
        <v>18.678296562</v>
      </c>
      <c r="J48" s="67"/>
    </row>
    <row r="49" customFormat="false" ht="12.75" hidden="false" customHeight="false" outlineLevel="0" collapsed="false">
      <c r="A49" s="58" t="s">
        <v>73</v>
      </c>
      <c r="B49" s="62" t="s">
        <v>89</v>
      </c>
      <c r="C49" s="62"/>
      <c r="D49" s="62"/>
      <c r="E49" s="62"/>
      <c r="F49" s="62"/>
      <c r="G49" s="62"/>
      <c r="H49" s="69" t="n">
        <v>0.002</v>
      </c>
      <c r="I49" s="61" t="n">
        <f aca="false">(H49*I33)+(H49*I40)</f>
        <v>6.226098854</v>
      </c>
      <c r="J49" s="67"/>
    </row>
    <row r="50" customFormat="false" ht="12.75" hidden="false" customHeight="false" outlineLevel="0" collapsed="false">
      <c r="A50" s="58" t="s">
        <v>90</v>
      </c>
      <c r="B50" s="62" t="s">
        <v>91</v>
      </c>
      <c r="C50" s="62"/>
      <c r="D50" s="62"/>
      <c r="E50" s="62"/>
      <c r="F50" s="62"/>
      <c r="G50" s="62"/>
      <c r="H50" s="69" t="n">
        <v>0.08</v>
      </c>
      <c r="I50" s="61" t="n">
        <f aca="false">(H50*I33)+(H50*I40)</f>
        <v>249.04395416</v>
      </c>
      <c r="J50" s="67"/>
    </row>
    <row r="51" customFormat="false" ht="12.75" hidden="false" customHeight="false" outlineLevel="0" collapsed="false">
      <c r="A51" s="58" t="s">
        <v>92</v>
      </c>
      <c r="B51" s="58"/>
      <c r="C51" s="58"/>
      <c r="D51" s="58"/>
      <c r="E51" s="58"/>
      <c r="F51" s="58"/>
      <c r="G51" s="58"/>
      <c r="H51" s="71" t="n">
        <f aca="false">SUM(H43:H50)</f>
        <v>0.368</v>
      </c>
      <c r="I51" s="64" t="n">
        <f aca="false">SUM(I43:I50)</f>
        <v>1145.602189136</v>
      </c>
      <c r="J51" s="67"/>
      <c r="K51" s="74"/>
    </row>
    <row r="52" customFormat="false" ht="12.75" hidden="false" customHeight="false" outlineLevel="0" collapsed="false">
      <c r="A52" s="75"/>
      <c r="B52" s="75"/>
      <c r="C52" s="75"/>
      <c r="D52" s="75"/>
      <c r="E52" s="75"/>
      <c r="F52" s="75"/>
      <c r="G52" s="75"/>
      <c r="H52" s="75"/>
      <c r="I52" s="75"/>
      <c r="J52" s="67"/>
    </row>
    <row r="53" customFormat="false" ht="12.75" hidden="false" customHeight="false" outlineLevel="0" collapsed="false">
      <c r="A53" s="76" t="s">
        <v>93</v>
      </c>
      <c r="B53" s="76"/>
      <c r="C53" s="76"/>
      <c r="D53" s="76"/>
      <c r="E53" s="76"/>
      <c r="F53" s="76"/>
      <c r="G53" s="76"/>
      <c r="H53" s="77"/>
      <c r="I53" s="76" t="s">
        <v>66</v>
      </c>
      <c r="J53" s="67"/>
    </row>
    <row r="54" customFormat="false" ht="12.75" hidden="false" customHeight="true" outlineLevel="0" collapsed="false">
      <c r="A54" s="58" t="s">
        <v>37</v>
      </c>
      <c r="B54" s="59" t="s">
        <v>94</v>
      </c>
      <c r="C54" s="59"/>
      <c r="D54" s="59"/>
      <c r="E54" s="78" t="n">
        <v>2</v>
      </c>
      <c r="F54" s="79" t="n">
        <v>4</v>
      </c>
      <c r="G54" s="78" t="n">
        <v>22</v>
      </c>
      <c r="H54" s="80" t="s">
        <v>95</v>
      </c>
      <c r="I54" s="61" t="n">
        <f aca="false">(E54*F54*G54)-(I26*0.06)</f>
        <v>19.6232</v>
      </c>
      <c r="J54" s="67"/>
      <c r="L54" s="81"/>
    </row>
    <row r="55" customFormat="false" ht="12.75" hidden="false" customHeight="true" outlineLevel="0" collapsed="false">
      <c r="A55" s="58" t="s">
        <v>40</v>
      </c>
      <c r="B55" s="59" t="s">
        <v>96</v>
      </c>
      <c r="C55" s="59"/>
      <c r="D55" s="59"/>
      <c r="E55" s="78" t="n">
        <v>1</v>
      </c>
      <c r="F55" s="79" t="n">
        <v>23.98</v>
      </c>
      <c r="G55" s="78" t="n">
        <v>26</v>
      </c>
      <c r="H55" s="80" t="s">
        <v>95</v>
      </c>
      <c r="I55" s="61" t="n">
        <f aca="false">(E55*F55*(1-0.2)*G55)</f>
        <v>498.784</v>
      </c>
      <c r="J55" s="67"/>
      <c r="L55" s="81"/>
    </row>
    <row r="56" customFormat="false" ht="12.75" hidden="false" customHeight="false" outlineLevel="0" collapsed="false">
      <c r="A56" s="58" t="s">
        <v>43</v>
      </c>
      <c r="B56" s="60" t="s">
        <v>97</v>
      </c>
      <c r="C56" s="60"/>
      <c r="D56" s="60"/>
      <c r="E56" s="60"/>
      <c r="F56" s="60"/>
      <c r="G56" s="60"/>
      <c r="H56" s="80" t="s">
        <v>95</v>
      </c>
      <c r="I56" s="61" t="n">
        <v>135</v>
      </c>
      <c r="J56" s="67"/>
      <c r="L56" s="81"/>
    </row>
    <row r="57" customFormat="false" ht="12.75" hidden="false" customHeight="false" outlineLevel="0" collapsed="false">
      <c r="A57" s="58" t="s">
        <v>45</v>
      </c>
      <c r="B57" s="62" t="s">
        <v>98</v>
      </c>
      <c r="C57" s="62"/>
      <c r="D57" s="62"/>
      <c r="E57" s="62"/>
      <c r="F57" s="62"/>
      <c r="G57" s="62"/>
      <c r="H57" s="82"/>
      <c r="I57" s="61" t="n">
        <f aca="false">H57/12</f>
        <v>0</v>
      </c>
      <c r="J57" s="67"/>
    </row>
    <row r="58" customFormat="false" ht="12.75" hidden="false" customHeight="false" outlineLevel="0" collapsed="false">
      <c r="A58" s="58" t="s">
        <v>47</v>
      </c>
      <c r="B58" s="62" t="s">
        <v>99</v>
      </c>
      <c r="C58" s="62"/>
      <c r="D58" s="62"/>
      <c r="E58" s="62"/>
      <c r="F58" s="62"/>
      <c r="G58" s="62"/>
      <c r="H58" s="80" t="s">
        <v>95</v>
      </c>
      <c r="I58" s="61"/>
      <c r="J58" s="67"/>
    </row>
    <row r="59" customFormat="false" ht="12.75" hidden="false" customHeight="false" outlineLevel="0" collapsed="false">
      <c r="A59" s="58" t="s">
        <v>71</v>
      </c>
      <c r="B59" s="60" t="s">
        <v>100</v>
      </c>
      <c r="C59" s="60"/>
      <c r="D59" s="60"/>
      <c r="E59" s="60"/>
      <c r="F59" s="60"/>
      <c r="G59" s="60"/>
      <c r="H59" s="80" t="s">
        <v>95</v>
      </c>
      <c r="I59" s="61" t="n">
        <v>0</v>
      </c>
      <c r="J59" s="67"/>
    </row>
    <row r="60" customFormat="false" ht="12.75" hidden="false" customHeight="false" outlineLevel="0" collapsed="false">
      <c r="A60" s="58" t="s">
        <v>101</v>
      </c>
      <c r="B60" s="58"/>
      <c r="C60" s="58"/>
      <c r="D60" s="58"/>
      <c r="E60" s="58"/>
      <c r="F60" s="58"/>
      <c r="G60" s="58"/>
      <c r="H60" s="58"/>
      <c r="I60" s="64" t="n">
        <f aca="false">TRUNC(SUM(I54:I59),2)</f>
        <v>653.4</v>
      </c>
      <c r="J60" s="67"/>
    </row>
    <row r="61" customFormat="false" ht="39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67"/>
    </row>
    <row r="62" customFormat="false" ht="12.75" hidden="false" customHeight="false" outlineLevel="0" collapsed="false">
      <c r="A62" s="84" t="s">
        <v>102</v>
      </c>
      <c r="B62" s="84"/>
      <c r="C62" s="84"/>
      <c r="D62" s="84"/>
      <c r="E62" s="84"/>
      <c r="F62" s="84"/>
      <c r="G62" s="84"/>
      <c r="H62" s="84"/>
      <c r="I62" s="84"/>
      <c r="J62" s="67"/>
    </row>
    <row r="63" customFormat="false" ht="12.75" hidden="false" customHeight="false" outlineLevel="0" collapsed="false">
      <c r="A63" s="58" t="s">
        <v>103</v>
      </c>
      <c r="B63" s="58"/>
      <c r="C63" s="58"/>
      <c r="D63" s="58"/>
      <c r="E63" s="58"/>
      <c r="F63" s="58"/>
      <c r="G63" s="58"/>
      <c r="H63" s="58"/>
      <c r="I63" s="58" t="s">
        <v>66</v>
      </c>
      <c r="J63" s="67"/>
    </row>
    <row r="64" customFormat="false" ht="12.75" hidden="false" customHeight="false" outlineLevel="0" collapsed="false">
      <c r="A64" s="58" t="s">
        <v>104</v>
      </c>
      <c r="B64" s="80" t="s">
        <v>105</v>
      </c>
      <c r="C64" s="80"/>
      <c r="D64" s="80"/>
      <c r="E64" s="80"/>
      <c r="F64" s="80"/>
      <c r="G64" s="80"/>
      <c r="H64" s="80"/>
      <c r="I64" s="61" t="n">
        <f aca="false">I40</f>
        <v>506.769427</v>
      </c>
      <c r="J64" s="67"/>
    </row>
    <row r="65" customFormat="false" ht="12.75" hidden="false" customHeight="false" outlineLevel="0" collapsed="false">
      <c r="A65" s="58" t="s">
        <v>106</v>
      </c>
      <c r="B65" s="80" t="s">
        <v>107</v>
      </c>
      <c r="C65" s="80"/>
      <c r="D65" s="80"/>
      <c r="E65" s="80"/>
      <c r="F65" s="80"/>
      <c r="G65" s="80"/>
      <c r="H65" s="80"/>
      <c r="I65" s="61" t="n">
        <f aca="false">I51</f>
        <v>1145.602189136</v>
      </c>
      <c r="J65" s="67"/>
    </row>
    <row r="66" customFormat="false" ht="12.75" hidden="false" customHeight="false" outlineLevel="0" collapsed="false">
      <c r="A66" s="58" t="s">
        <v>108</v>
      </c>
      <c r="B66" s="80" t="s">
        <v>109</v>
      </c>
      <c r="C66" s="80"/>
      <c r="D66" s="80"/>
      <c r="E66" s="80"/>
      <c r="F66" s="80"/>
      <c r="G66" s="80"/>
      <c r="H66" s="80"/>
      <c r="I66" s="61" t="n">
        <f aca="false">I60</f>
        <v>653.4</v>
      </c>
      <c r="J66" s="67"/>
    </row>
    <row r="67" customFormat="false" ht="12.75" hidden="false" customHeight="false" outlineLevel="0" collapsed="false">
      <c r="A67" s="58" t="s">
        <v>110</v>
      </c>
      <c r="B67" s="58"/>
      <c r="C67" s="58"/>
      <c r="D67" s="58"/>
      <c r="E67" s="58"/>
      <c r="F67" s="58"/>
      <c r="G67" s="58"/>
      <c r="H67" s="58"/>
      <c r="I67" s="64" t="n">
        <f aca="false">TRUNC(SUM(I64:I66),2)</f>
        <v>2305.77</v>
      </c>
      <c r="J67" s="67"/>
    </row>
    <row r="68" customFormat="false" ht="12.75" hidden="false" customHeight="false" outlineLevel="0" collapsed="false">
      <c r="A68" s="85"/>
      <c r="B68" s="85"/>
      <c r="C68" s="85"/>
      <c r="D68" s="85"/>
      <c r="E68" s="85"/>
      <c r="F68" s="85"/>
      <c r="G68" s="85"/>
      <c r="H68" s="85"/>
      <c r="I68" s="85"/>
      <c r="J68" s="67"/>
    </row>
    <row r="69" customFormat="false" ht="12.75" hidden="false" customHeight="false" outlineLevel="0" collapsed="false">
      <c r="A69" s="50" t="s">
        <v>111</v>
      </c>
      <c r="B69" s="50"/>
      <c r="C69" s="50"/>
      <c r="D69" s="50"/>
      <c r="E69" s="50"/>
      <c r="F69" s="50"/>
      <c r="G69" s="50"/>
      <c r="H69" s="50"/>
      <c r="I69" s="50"/>
      <c r="J69" s="67"/>
    </row>
    <row r="70" customFormat="false" ht="12.75" hidden="false" customHeight="false" outlineLevel="0" collapsed="false">
      <c r="A70" s="49" t="n">
        <v>3</v>
      </c>
      <c r="B70" s="49" t="s">
        <v>112</v>
      </c>
      <c r="C70" s="49"/>
      <c r="D70" s="49"/>
      <c r="E70" s="49"/>
      <c r="F70" s="49"/>
      <c r="G70" s="49"/>
      <c r="H70" s="76" t="s">
        <v>65</v>
      </c>
      <c r="I70" s="49" t="s">
        <v>66</v>
      </c>
      <c r="J70" s="67"/>
    </row>
    <row r="71" customFormat="false" ht="12.75" hidden="false" customHeight="false" outlineLevel="0" collapsed="false">
      <c r="A71" s="58" t="s">
        <v>37</v>
      </c>
      <c r="B71" s="86" t="s">
        <v>113</v>
      </c>
      <c r="C71" s="86"/>
      <c r="D71" s="86"/>
      <c r="E71" s="86"/>
      <c r="F71" s="86"/>
      <c r="G71" s="86"/>
      <c r="H71" s="87" t="n">
        <f aca="false">5%/12</f>
        <v>0.00416666666666667</v>
      </c>
      <c r="I71" s="88" t="n">
        <f aca="false">H71*I33</f>
        <v>10.8595</v>
      </c>
      <c r="J71" s="67"/>
    </row>
    <row r="72" customFormat="false" ht="12.75" hidden="false" customHeight="false" outlineLevel="0" collapsed="false">
      <c r="A72" s="58" t="s">
        <v>40</v>
      </c>
      <c r="B72" s="86" t="s">
        <v>114</v>
      </c>
      <c r="C72" s="86"/>
      <c r="D72" s="86"/>
      <c r="E72" s="86"/>
      <c r="F72" s="86"/>
      <c r="G72" s="86"/>
      <c r="H72" s="69" t="n">
        <f aca="false">H71*H50</f>
        <v>0.000333333333333333</v>
      </c>
      <c r="I72" s="88" t="n">
        <f aca="false">H72*I33</f>
        <v>0.86876</v>
      </c>
      <c r="J72" s="67"/>
    </row>
    <row r="73" customFormat="false" ht="12.75" hidden="false" customHeight="false" outlineLevel="0" collapsed="false">
      <c r="A73" s="58" t="s">
        <v>43</v>
      </c>
      <c r="B73" s="86" t="s">
        <v>115</v>
      </c>
      <c r="C73" s="86"/>
      <c r="D73" s="86"/>
      <c r="E73" s="86"/>
      <c r="F73" s="86"/>
      <c r="G73" s="86"/>
      <c r="H73" s="69" t="n">
        <v>0.02</v>
      </c>
      <c r="I73" s="88" t="n">
        <f aca="false">H73*I33</f>
        <v>52.1256</v>
      </c>
      <c r="J73" s="67"/>
    </row>
    <row r="74" customFormat="false" ht="12.75" hidden="false" customHeight="false" outlineLevel="0" collapsed="false">
      <c r="A74" s="58" t="s">
        <v>45</v>
      </c>
      <c r="B74" s="86" t="s">
        <v>116</v>
      </c>
      <c r="C74" s="86"/>
      <c r="D74" s="86"/>
      <c r="E74" s="86"/>
      <c r="F74" s="86"/>
      <c r="G74" s="86"/>
      <c r="H74" s="89" t="n">
        <f aca="false">7/30/12*100%</f>
        <v>0.0194444444444444</v>
      </c>
      <c r="I74" s="88" t="n">
        <f aca="false">H74*I33</f>
        <v>50.6776666666667</v>
      </c>
      <c r="J74" s="67"/>
    </row>
    <row r="75" customFormat="false" ht="12.75" hidden="false" customHeight="false" outlineLevel="0" collapsed="false">
      <c r="A75" s="58" t="s">
        <v>47</v>
      </c>
      <c r="B75" s="86" t="s">
        <v>117</v>
      </c>
      <c r="C75" s="86"/>
      <c r="D75" s="86"/>
      <c r="E75" s="86"/>
      <c r="F75" s="86"/>
      <c r="G75" s="86"/>
      <c r="H75" s="69" t="n">
        <f aca="false">H74*H51</f>
        <v>0.00715555555555556</v>
      </c>
      <c r="I75" s="88" t="n">
        <f aca="false">H75*I33</f>
        <v>18.6493813333333</v>
      </c>
      <c r="J75" s="67"/>
    </row>
    <row r="76" customFormat="false" ht="12.75" hidden="false" customHeight="false" outlineLevel="0" collapsed="false">
      <c r="A76" s="58" t="s">
        <v>71</v>
      </c>
      <c r="B76" s="86" t="s">
        <v>118</v>
      </c>
      <c r="C76" s="86"/>
      <c r="D76" s="86"/>
      <c r="E76" s="86"/>
      <c r="F76" s="86"/>
      <c r="G76" s="86"/>
      <c r="H76" s="69" t="n">
        <v>0.02</v>
      </c>
      <c r="I76" s="88" t="n">
        <f aca="false">H76*I33</f>
        <v>52.1256</v>
      </c>
      <c r="J76" s="67"/>
    </row>
    <row r="77" customFormat="false" ht="12.75" hidden="false" customHeight="false" outlineLevel="0" collapsed="false">
      <c r="A77" s="58" t="s">
        <v>119</v>
      </c>
      <c r="B77" s="58"/>
      <c r="C77" s="58"/>
      <c r="D77" s="58"/>
      <c r="E77" s="58"/>
      <c r="F77" s="58"/>
      <c r="G77" s="58"/>
      <c r="H77" s="90" t="n">
        <f aca="false">TRUNC(SUM(H71:H76),4)</f>
        <v>0.0711</v>
      </c>
      <c r="I77" s="64" t="n">
        <f aca="false">TRUNC(SUM(I71:I76),2)</f>
        <v>185.3</v>
      </c>
      <c r="J77" s="67"/>
    </row>
    <row r="78" customFormat="false" ht="12.75" hidden="false" customHeight="false" outlineLevel="0" collapsed="false">
      <c r="A78" s="91"/>
      <c r="B78" s="91"/>
      <c r="C78" s="91"/>
      <c r="D78" s="91"/>
      <c r="E78" s="91"/>
      <c r="F78" s="91"/>
      <c r="G78" s="91"/>
      <c r="H78" s="91"/>
      <c r="I78" s="91"/>
      <c r="J78" s="67"/>
    </row>
    <row r="79" customFormat="false" ht="12.75" hidden="false" customHeight="false" outlineLevel="0" collapsed="false">
      <c r="A79" s="50" t="s">
        <v>120</v>
      </c>
      <c r="B79" s="50"/>
      <c r="C79" s="50"/>
      <c r="D79" s="50"/>
      <c r="E79" s="50"/>
      <c r="F79" s="50"/>
      <c r="G79" s="50"/>
      <c r="H79" s="50"/>
      <c r="I79" s="50"/>
      <c r="J79" s="67"/>
    </row>
    <row r="80" customFormat="false" ht="12.75" hidden="false" customHeight="false" outlineLevel="0" collapsed="false">
      <c r="A80" s="58" t="s">
        <v>121</v>
      </c>
      <c r="B80" s="58"/>
      <c r="C80" s="58"/>
      <c r="D80" s="58"/>
      <c r="E80" s="58"/>
      <c r="F80" s="58"/>
      <c r="G80" s="58"/>
      <c r="H80" s="58" t="s">
        <v>65</v>
      </c>
      <c r="I80" s="58" t="s">
        <v>66</v>
      </c>
      <c r="J80" s="67"/>
    </row>
    <row r="81" customFormat="false" ht="12.75" hidden="false" customHeight="false" outlineLevel="0" collapsed="false">
      <c r="A81" s="58" t="s">
        <v>37</v>
      </c>
      <c r="B81" s="62" t="s">
        <v>122</v>
      </c>
      <c r="C81" s="62"/>
      <c r="D81" s="62"/>
      <c r="E81" s="62"/>
      <c r="F81" s="62"/>
      <c r="G81" s="62"/>
      <c r="H81" s="69" t="n">
        <f aca="false">(1/12) + (1/12*0.3333)</f>
        <v>0.111108333333333</v>
      </c>
      <c r="I81" s="61" t="n">
        <f aca="false">$I$33*H81</f>
        <v>289.579427</v>
      </c>
      <c r="J81" s="67"/>
    </row>
    <row r="82" customFormat="false" ht="12.75" hidden="false" customHeight="false" outlineLevel="0" collapsed="false">
      <c r="A82" s="58" t="s">
        <v>40</v>
      </c>
      <c r="B82" s="62" t="s">
        <v>123</v>
      </c>
      <c r="C82" s="62"/>
      <c r="D82" s="62"/>
      <c r="E82" s="62"/>
      <c r="F82" s="62"/>
      <c r="G82" s="62"/>
      <c r="H82" s="69" t="n">
        <v>0.002778</v>
      </c>
      <c r="I82" s="61" t="n">
        <f aca="false">$I$33*H82</f>
        <v>7.24024584</v>
      </c>
      <c r="J82" s="67"/>
    </row>
    <row r="83" customFormat="false" ht="12.75" hidden="false" customHeight="false" outlineLevel="0" collapsed="false">
      <c r="A83" s="58" t="s">
        <v>43</v>
      </c>
      <c r="B83" s="62" t="s">
        <v>124</v>
      </c>
      <c r="C83" s="62"/>
      <c r="D83" s="62"/>
      <c r="E83" s="62"/>
      <c r="F83" s="62"/>
      <c r="G83" s="62"/>
      <c r="H83" s="69" t="n">
        <v>0.000208</v>
      </c>
      <c r="I83" s="61" t="n">
        <f aca="false">$I$33*H83</f>
        <v>0.54210624</v>
      </c>
      <c r="J83" s="67"/>
    </row>
    <row r="84" customFormat="false" ht="12.75" hidden="false" customHeight="false" outlineLevel="0" collapsed="false">
      <c r="A84" s="58" t="s">
        <v>45</v>
      </c>
      <c r="B84" s="62" t="s">
        <v>125</v>
      </c>
      <c r="C84" s="62"/>
      <c r="D84" s="62"/>
      <c r="E84" s="62"/>
      <c r="F84" s="62"/>
      <c r="G84" s="62"/>
      <c r="H84" s="69" t="n">
        <v>0.005</v>
      </c>
      <c r="I84" s="61" t="n">
        <f aca="false">$I$33*H84</f>
        <v>13.0314</v>
      </c>
      <c r="J84" s="67"/>
    </row>
    <row r="85" customFormat="false" ht="12.75" hidden="false" customHeight="false" outlineLevel="0" collapsed="false">
      <c r="A85" s="58" t="s">
        <v>47</v>
      </c>
      <c r="B85" s="62" t="s">
        <v>126</v>
      </c>
      <c r="C85" s="62"/>
      <c r="D85" s="62"/>
      <c r="E85" s="62"/>
      <c r="F85" s="62"/>
      <c r="G85" s="62"/>
      <c r="H85" s="69" t="n">
        <v>0.00074</v>
      </c>
      <c r="I85" s="61" t="n">
        <f aca="false">$I$33*H85</f>
        <v>1.9286472</v>
      </c>
      <c r="J85" s="67"/>
    </row>
    <row r="86" customFormat="false" ht="12.75" hidden="false" customHeight="false" outlineLevel="0" collapsed="false">
      <c r="A86" s="58" t="s">
        <v>71</v>
      </c>
      <c r="B86" s="62" t="s">
        <v>127</v>
      </c>
      <c r="C86" s="62"/>
      <c r="D86" s="62"/>
      <c r="E86" s="62"/>
      <c r="F86" s="62"/>
      <c r="G86" s="62"/>
      <c r="H86" s="69" t="n">
        <v>0.002778</v>
      </c>
      <c r="I86" s="61" t="n">
        <f aca="false">$I$33*H86</f>
        <v>7.24024584</v>
      </c>
      <c r="J86" s="67"/>
    </row>
    <row r="87" customFormat="false" ht="12.75" hidden="false" customHeight="false" outlineLevel="0" collapsed="false">
      <c r="A87" s="58"/>
      <c r="B87" s="58" t="s">
        <v>128</v>
      </c>
      <c r="C87" s="58"/>
      <c r="D87" s="58"/>
      <c r="E87" s="58"/>
      <c r="F87" s="58"/>
      <c r="G87" s="58"/>
      <c r="H87" s="71" t="n">
        <f aca="false">H81+H82+H83+H84+H85+H86</f>
        <v>0.122612333333333</v>
      </c>
      <c r="I87" s="64" t="n">
        <f aca="false">I81+I82+I83+I84+I85+I86</f>
        <v>319.56207212</v>
      </c>
      <c r="J87" s="67"/>
    </row>
    <row r="88" customFormat="false" ht="12.75" hidden="false" customHeight="false" outlineLevel="0" collapsed="false">
      <c r="A88" s="92"/>
      <c r="B88" s="92"/>
      <c r="C88" s="92"/>
      <c r="D88" s="92"/>
      <c r="E88" s="92"/>
      <c r="F88" s="92"/>
      <c r="G88" s="92"/>
      <c r="H88" s="92"/>
      <c r="I88" s="92"/>
      <c r="J88" s="67"/>
    </row>
    <row r="89" customFormat="false" ht="12.75" hidden="false" customHeight="false" outlineLevel="0" collapsed="false">
      <c r="A89" s="49" t="s">
        <v>129</v>
      </c>
      <c r="B89" s="49"/>
      <c r="C89" s="49"/>
      <c r="D89" s="49"/>
      <c r="E89" s="49"/>
      <c r="F89" s="49"/>
      <c r="G89" s="49"/>
      <c r="H89" s="49" t="s">
        <v>65</v>
      </c>
      <c r="I89" s="49" t="s">
        <v>66</v>
      </c>
      <c r="J89" s="67"/>
    </row>
    <row r="90" customFormat="false" ht="12.75" hidden="false" customHeight="false" outlineLevel="0" collapsed="false">
      <c r="A90" s="49" t="s">
        <v>37</v>
      </c>
      <c r="B90" s="48" t="s">
        <v>130</v>
      </c>
      <c r="C90" s="48"/>
      <c r="D90" s="48"/>
      <c r="E90" s="48"/>
      <c r="F90" s="48"/>
      <c r="G90" s="48"/>
      <c r="H90" s="93" t="n">
        <v>0</v>
      </c>
      <c r="I90" s="57" t="n">
        <f aca="false">$I$33*H90</f>
        <v>0</v>
      </c>
      <c r="J90" s="67"/>
    </row>
    <row r="91" customFormat="false" ht="12.75" hidden="false" customHeight="false" outlineLevel="0" collapsed="false">
      <c r="A91" s="49" t="s">
        <v>131</v>
      </c>
      <c r="B91" s="49"/>
      <c r="C91" s="49"/>
      <c r="D91" s="49"/>
      <c r="E91" s="49"/>
      <c r="F91" s="49"/>
      <c r="G91" s="49"/>
      <c r="H91" s="94" t="n">
        <f aca="false">H90</f>
        <v>0</v>
      </c>
      <c r="I91" s="95" t="n">
        <f aca="false">I90</f>
        <v>0</v>
      </c>
      <c r="J91" s="67"/>
    </row>
    <row r="92" customFormat="false" ht="12.75" hidden="false" customHeight="false" outlineLevel="0" collapsed="false">
      <c r="A92" s="96"/>
      <c r="B92" s="96"/>
      <c r="C92" s="96"/>
      <c r="D92" s="96"/>
      <c r="E92" s="96"/>
      <c r="F92" s="96"/>
      <c r="G92" s="96"/>
      <c r="H92" s="96"/>
      <c r="I92" s="96"/>
      <c r="J92" s="67"/>
    </row>
    <row r="93" customFormat="false" ht="12.75" hidden="false" customHeight="false" outlineLevel="0" collapsed="false">
      <c r="A93" s="84" t="s">
        <v>132</v>
      </c>
      <c r="B93" s="84"/>
      <c r="C93" s="84"/>
      <c r="D93" s="84"/>
      <c r="E93" s="84"/>
      <c r="F93" s="84"/>
      <c r="G93" s="84"/>
      <c r="H93" s="84"/>
      <c r="I93" s="84"/>
      <c r="J93" s="67"/>
    </row>
    <row r="94" customFormat="false" ht="12.75" hidden="false" customHeight="false" outlineLevel="0" collapsed="false">
      <c r="A94" s="58" t="s">
        <v>133</v>
      </c>
      <c r="B94" s="58"/>
      <c r="C94" s="58"/>
      <c r="D94" s="58"/>
      <c r="E94" s="58"/>
      <c r="F94" s="58"/>
      <c r="G94" s="58"/>
      <c r="H94" s="58"/>
      <c r="I94" s="58" t="s">
        <v>66</v>
      </c>
      <c r="J94" s="67"/>
    </row>
    <row r="95" customFormat="false" ht="12.75" hidden="false" customHeight="false" outlineLevel="0" collapsed="false">
      <c r="A95" s="58" t="s">
        <v>134</v>
      </c>
      <c r="B95" s="80" t="s">
        <v>135</v>
      </c>
      <c r="C95" s="80"/>
      <c r="D95" s="80"/>
      <c r="E95" s="80"/>
      <c r="F95" s="80"/>
      <c r="G95" s="80"/>
      <c r="H95" s="80"/>
      <c r="I95" s="61" t="n">
        <f aca="false">I87</f>
        <v>319.56207212</v>
      </c>
      <c r="J95" s="67"/>
    </row>
    <row r="96" customFormat="false" ht="12.75" hidden="false" customHeight="false" outlineLevel="0" collapsed="false">
      <c r="A96" s="58" t="s">
        <v>136</v>
      </c>
      <c r="B96" s="80" t="s">
        <v>137</v>
      </c>
      <c r="C96" s="80"/>
      <c r="D96" s="80"/>
      <c r="E96" s="80"/>
      <c r="F96" s="80"/>
      <c r="G96" s="80"/>
      <c r="H96" s="80"/>
      <c r="I96" s="61" t="n">
        <f aca="false">I91</f>
        <v>0</v>
      </c>
      <c r="J96" s="67"/>
    </row>
    <row r="97" customFormat="false" ht="12.75" hidden="false" customHeight="false" outlineLevel="0" collapsed="false">
      <c r="A97" s="58" t="s">
        <v>138</v>
      </c>
      <c r="B97" s="58"/>
      <c r="C97" s="58"/>
      <c r="D97" s="58"/>
      <c r="E97" s="58"/>
      <c r="F97" s="58"/>
      <c r="G97" s="58"/>
      <c r="H97" s="58"/>
      <c r="I97" s="64" t="n">
        <f aca="false">TRUNC(SUM(I95:I96),2)</f>
        <v>319.56</v>
      </c>
      <c r="J97" s="67"/>
    </row>
    <row r="98" customFormat="false" ht="12.75" hidden="false" customHeight="false" outlineLevel="0" collapsed="false">
      <c r="A98" s="85"/>
      <c r="B98" s="85"/>
      <c r="C98" s="85"/>
      <c r="D98" s="85"/>
      <c r="E98" s="85"/>
      <c r="F98" s="85"/>
      <c r="G98" s="85"/>
      <c r="H98" s="85"/>
      <c r="I98" s="85"/>
      <c r="J98" s="67"/>
    </row>
    <row r="99" customFormat="false" ht="12.75" hidden="false" customHeight="false" outlineLevel="0" collapsed="false">
      <c r="A99" s="50" t="s">
        <v>139</v>
      </c>
      <c r="B99" s="50"/>
      <c r="C99" s="50"/>
      <c r="D99" s="50"/>
      <c r="E99" s="50"/>
      <c r="F99" s="50"/>
      <c r="G99" s="50"/>
      <c r="H99" s="50"/>
      <c r="I99" s="50"/>
      <c r="J99" s="67"/>
    </row>
    <row r="100" customFormat="false" ht="12.75" hidden="false" customHeight="false" outlineLevel="0" collapsed="false">
      <c r="A100" s="49" t="n">
        <v>5</v>
      </c>
      <c r="B100" s="49" t="s">
        <v>140</v>
      </c>
      <c r="C100" s="49"/>
      <c r="D100" s="49"/>
      <c r="E100" s="49"/>
      <c r="F100" s="49"/>
      <c r="G100" s="49"/>
      <c r="H100" s="49"/>
      <c r="I100" s="49" t="s">
        <v>66</v>
      </c>
      <c r="J100" s="67"/>
    </row>
    <row r="101" customFormat="false" ht="12.75" hidden="false" customHeight="false" outlineLevel="0" collapsed="false">
      <c r="A101" s="49" t="s">
        <v>37</v>
      </c>
      <c r="B101" s="97" t="s">
        <v>141</v>
      </c>
      <c r="C101" s="97"/>
      <c r="D101" s="97"/>
      <c r="E101" s="97"/>
      <c r="F101" s="97"/>
      <c r="G101" s="97"/>
      <c r="H101" s="47" t="s">
        <v>95</v>
      </c>
      <c r="I101" s="57" t="n">
        <f aca="false">'Insumos-Fardamentos'!D9</f>
        <v>50.825</v>
      </c>
      <c r="J101" s="67"/>
    </row>
    <row r="102" customFormat="false" ht="12.75" hidden="false" customHeight="false" outlineLevel="0" collapsed="false">
      <c r="A102" s="49" t="s">
        <v>40</v>
      </c>
      <c r="B102" s="97" t="s">
        <v>142</v>
      </c>
      <c r="C102" s="97"/>
      <c r="D102" s="97"/>
      <c r="E102" s="97"/>
      <c r="F102" s="97"/>
      <c r="G102" s="97"/>
      <c r="H102" s="47" t="s">
        <v>95</v>
      </c>
      <c r="I102" s="57"/>
      <c r="J102" s="67"/>
    </row>
    <row r="103" customFormat="false" ht="12.75" hidden="false" customHeight="false" outlineLevel="0" collapsed="false">
      <c r="A103" s="98" t="s">
        <v>43</v>
      </c>
      <c r="B103" s="97" t="s">
        <v>143</v>
      </c>
      <c r="C103" s="97"/>
      <c r="D103" s="97"/>
      <c r="E103" s="97"/>
      <c r="F103" s="97"/>
      <c r="G103" s="97"/>
      <c r="H103" s="47" t="s">
        <v>95</v>
      </c>
      <c r="I103" s="57" t="n">
        <v>0</v>
      </c>
      <c r="J103" s="67"/>
    </row>
    <row r="104" customFormat="false" ht="12.75" hidden="false" customHeight="false" outlineLevel="0" collapsed="false">
      <c r="A104" s="98" t="s">
        <v>45</v>
      </c>
      <c r="B104" s="97" t="s">
        <v>144</v>
      </c>
      <c r="C104" s="97"/>
      <c r="D104" s="97"/>
      <c r="E104" s="97"/>
      <c r="F104" s="97"/>
      <c r="G104" s="97"/>
      <c r="H104" s="47" t="s">
        <v>95</v>
      </c>
      <c r="I104" s="57" t="n">
        <v>0</v>
      </c>
      <c r="J104" s="67"/>
    </row>
    <row r="105" customFormat="false" ht="12.75" hidden="false" customHeight="false" outlineLevel="0" collapsed="false">
      <c r="A105" s="98" t="s">
        <v>47</v>
      </c>
      <c r="B105" s="97" t="s">
        <v>145</v>
      </c>
      <c r="C105" s="97"/>
      <c r="D105" s="97"/>
      <c r="E105" s="97"/>
      <c r="F105" s="97"/>
      <c r="G105" s="97"/>
      <c r="H105" s="47" t="s">
        <v>95</v>
      </c>
      <c r="I105" s="57" t="n">
        <f aca="false">'Insumos-Fardamentos'!D14</f>
        <v>47.26</v>
      </c>
      <c r="J105" s="67"/>
    </row>
    <row r="106" customFormat="false" ht="12.75" hidden="false" customHeight="false" outlineLevel="0" collapsed="false">
      <c r="A106" s="49" t="s">
        <v>146</v>
      </c>
      <c r="B106" s="49"/>
      <c r="C106" s="49"/>
      <c r="D106" s="49"/>
      <c r="E106" s="49"/>
      <c r="F106" s="49"/>
      <c r="G106" s="49"/>
      <c r="H106" s="94" t="s">
        <v>95</v>
      </c>
      <c r="I106" s="95" t="n">
        <f aca="false">TRUNC(SUM(I101:I105),2)</f>
        <v>98.08</v>
      </c>
      <c r="J106" s="67"/>
    </row>
    <row r="107" customFormat="false" ht="12.75" hidden="false" customHeight="false" outlineLevel="0" collapsed="false">
      <c r="A107" s="85"/>
      <c r="B107" s="85"/>
      <c r="C107" s="85"/>
      <c r="D107" s="85"/>
      <c r="E107" s="85"/>
      <c r="F107" s="85"/>
      <c r="G107" s="85"/>
      <c r="H107" s="85"/>
      <c r="I107" s="85"/>
      <c r="J107" s="67"/>
    </row>
    <row r="108" customFormat="false" ht="12.75" hidden="false" customHeight="false" outlineLevel="0" collapsed="false">
      <c r="A108" s="50" t="s">
        <v>147</v>
      </c>
      <c r="B108" s="50"/>
      <c r="C108" s="50"/>
      <c r="D108" s="50"/>
      <c r="E108" s="50"/>
      <c r="F108" s="50"/>
      <c r="G108" s="50"/>
      <c r="H108" s="50"/>
      <c r="I108" s="50"/>
      <c r="J108" s="67"/>
    </row>
    <row r="109" customFormat="false" ht="12.75" hidden="false" customHeight="false" outlineLevel="0" collapsed="false">
      <c r="A109" s="49" t="n">
        <v>6</v>
      </c>
      <c r="B109" s="49" t="s">
        <v>148</v>
      </c>
      <c r="C109" s="49"/>
      <c r="D109" s="49"/>
      <c r="E109" s="49"/>
      <c r="F109" s="49"/>
      <c r="G109" s="49"/>
      <c r="H109" s="49" t="s">
        <v>65</v>
      </c>
      <c r="I109" s="49" t="s">
        <v>66</v>
      </c>
      <c r="J109" s="67"/>
    </row>
    <row r="110" customFormat="false" ht="12.75" hidden="false" customHeight="false" outlineLevel="0" collapsed="false">
      <c r="A110" s="49" t="s">
        <v>37</v>
      </c>
      <c r="B110" s="48" t="s">
        <v>149</v>
      </c>
      <c r="C110" s="48"/>
      <c r="D110" s="48"/>
      <c r="E110" s="48"/>
      <c r="F110" s="48"/>
      <c r="G110" s="48"/>
      <c r="H110" s="99" t="n">
        <v>0.05</v>
      </c>
      <c r="I110" s="57" t="n">
        <f aca="false">TRUNC(H110*I134,2)</f>
        <v>275.74</v>
      </c>
      <c r="J110" s="67"/>
    </row>
    <row r="111" customFormat="false" ht="12.75" hidden="false" customHeight="false" outlineLevel="0" collapsed="false">
      <c r="A111" s="49" t="s">
        <v>40</v>
      </c>
      <c r="B111" s="48" t="s">
        <v>150</v>
      </c>
      <c r="C111" s="48"/>
      <c r="D111" s="48"/>
      <c r="E111" s="48"/>
      <c r="F111" s="48"/>
      <c r="G111" s="48"/>
      <c r="H111" s="99" t="n">
        <v>0.05</v>
      </c>
      <c r="I111" s="57" t="n">
        <f aca="false">TRUNC(H111*(I110+I134),2)</f>
        <v>289.53</v>
      </c>
      <c r="J111" s="67"/>
    </row>
    <row r="112" customFormat="false" ht="12.75" hidden="false" customHeight="false" outlineLevel="0" collapsed="false">
      <c r="A112" s="49" t="s">
        <v>43</v>
      </c>
      <c r="B112" s="100" t="s">
        <v>151</v>
      </c>
      <c r="C112" s="100"/>
      <c r="D112" s="100"/>
      <c r="E112" s="100"/>
      <c r="F112" s="100"/>
      <c r="G112" s="100"/>
      <c r="H112" s="101"/>
      <c r="I112" s="57"/>
      <c r="J112" s="67"/>
    </row>
    <row r="113" customFormat="false" ht="12.75" hidden="false" customHeight="false" outlineLevel="0" collapsed="false">
      <c r="A113" s="49" t="s">
        <v>152</v>
      </c>
      <c r="B113" s="48" t="s">
        <v>153</v>
      </c>
      <c r="C113" s="48"/>
      <c r="D113" s="48"/>
      <c r="E113" s="48"/>
      <c r="F113" s="48"/>
      <c r="G113" s="48"/>
      <c r="H113" s="102" t="n">
        <v>0.0065</v>
      </c>
      <c r="I113" s="57" t="n">
        <f aca="false">TRUNC(H113*I123,2)</f>
        <v>43.26</v>
      </c>
      <c r="J113" s="67"/>
    </row>
    <row r="114" customFormat="false" ht="12.75" hidden="false" customHeight="false" outlineLevel="0" collapsed="false">
      <c r="A114" s="49" t="s">
        <v>154</v>
      </c>
      <c r="B114" s="48" t="s">
        <v>155</v>
      </c>
      <c r="C114" s="48"/>
      <c r="D114" s="48"/>
      <c r="E114" s="48"/>
      <c r="F114" s="48"/>
      <c r="G114" s="48"/>
      <c r="H114" s="103" t="n">
        <v>0.03</v>
      </c>
      <c r="I114" s="57" t="n">
        <f aca="false">TRUNC(H114*I123,2)</f>
        <v>199.68</v>
      </c>
      <c r="J114" s="67"/>
    </row>
    <row r="115" customFormat="false" ht="12.75" hidden="false" customHeight="false" outlineLevel="0" collapsed="false">
      <c r="A115" s="49" t="s">
        <v>156</v>
      </c>
      <c r="B115" s="48" t="s">
        <v>157</v>
      </c>
      <c r="C115" s="48"/>
      <c r="D115" s="48"/>
      <c r="E115" s="48"/>
      <c r="F115" s="48"/>
      <c r="G115" s="48"/>
      <c r="H115" s="104" t="n">
        <v>0.05</v>
      </c>
      <c r="I115" s="57" t="n">
        <f aca="false">TRUNC(H115*I123,2)</f>
        <v>332.8</v>
      </c>
      <c r="J115" s="67"/>
    </row>
    <row r="116" customFormat="false" ht="12.75" hidden="false" customHeight="false" outlineLevel="0" collapsed="false">
      <c r="A116" s="49" t="s">
        <v>158</v>
      </c>
      <c r="B116" s="49"/>
      <c r="C116" s="49"/>
      <c r="D116" s="49"/>
      <c r="E116" s="49"/>
      <c r="F116" s="49"/>
      <c r="G116" s="49"/>
      <c r="H116" s="102" t="n">
        <f aca="false">SUM(H110:H115)</f>
        <v>0.1865</v>
      </c>
      <c r="I116" s="95" t="n">
        <f aca="false">TRUNC(SUM(I110:I115),2)</f>
        <v>1141.01</v>
      </c>
      <c r="J116" s="67"/>
    </row>
    <row r="117" customFormat="false" ht="76.5" hidden="false" customHeight="true" outlineLevel="0" collapsed="false">
      <c r="A117" s="52"/>
      <c r="B117" s="105"/>
      <c r="C117" s="105"/>
      <c r="D117" s="105"/>
      <c r="E117" s="105"/>
      <c r="F117" s="105"/>
      <c r="G117" s="105"/>
      <c r="H117" s="105"/>
      <c r="I117" s="105"/>
    </row>
    <row r="118" customFormat="false" ht="12.75" hidden="false" customHeight="false" outlineLevel="0" collapsed="false">
      <c r="A118" s="106" t="s">
        <v>159</v>
      </c>
      <c r="B118" s="107" t="s">
        <v>160</v>
      </c>
      <c r="C118" s="107"/>
      <c r="D118" s="107"/>
      <c r="E118" s="107"/>
      <c r="F118" s="107"/>
      <c r="G118" s="107"/>
      <c r="H118" s="108" t="n">
        <f aca="false">TRUNC(H113+H114+H115,4)</f>
        <v>0.0865</v>
      </c>
      <c r="I118" s="109"/>
    </row>
    <row r="119" customFormat="false" ht="12.75" hidden="false" customHeight="false" outlineLevel="0" collapsed="false">
      <c r="A119" s="110"/>
      <c r="B119" s="111" t="n">
        <v>100</v>
      </c>
      <c r="C119" s="111"/>
      <c r="D119" s="111"/>
      <c r="E119" s="111"/>
      <c r="F119" s="111"/>
      <c r="G119" s="111"/>
      <c r="H119" s="112"/>
      <c r="I119" s="113"/>
    </row>
    <row r="120" customFormat="false" ht="12.75" hidden="false" customHeight="false" outlineLevel="0" collapsed="false">
      <c r="A120" s="114"/>
      <c r="B120" s="111"/>
      <c r="C120" s="111"/>
      <c r="D120" s="111"/>
      <c r="E120" s="111"/>
      <c r="F120" s="111"/>
      <c r="G120" s="111"/>
      <c r="H120" s="112"/>
      <c r="I120" s="113"/>
    </row>
    <row r="121" customFormat="false" ht="12.75" hidden="false" customHeight="false" outlineLevel="0" collapsed="false">
      <c r="A121" s="110" t="s">
        <v>161</v>
      </c>
      <c r="B121" s="111" t="s">
        <v>162</v>
      </c>
      <c r="C121" s="111"/>
      <c r="D121" s="111"/>
      <c r="E121" s="111"/>
      <c r="F121" s="111"/>
      <c r="G121" s="111"/>
      <c r="H121" s="112"/>
      <c r="I121" s="113" t="n">
        <f aca="false">TRUNC(I134+I110+I111,2)</f>
        <v>6080.26</v>
      </c>
    </row>
    <row r="122" customFormat="false" ht="12.75" hidden="false" customHeight="false" outlineLevel="0" collapsed="false">
      <c r="A122" s="110"/>
      <c r="B122" s="111"/>
      <c r="C122" s="111"/>
      <c r="D122" s="111"/>
      <c r="E122" s="111"/>
      <c r="F122" s="111"/>
      <c r="G122" s="111"/>
      <c r="H122" s="112"/>
      <c r="I122" s="113"/>
    </row>
    <row r="123" customFormat="false" ht="12.75" hidden="false" customHeight="false" outlineLevel="0" collapsed="false">
      <c r="A123" s="110" t="s">
        <v>163</v>
      </c>
      <c r="B123" s="111" t="s">
        <v>164</v>
      </c>
      <c r="C123" s="111"/>
      <c r="D123" s="111"/>
      <c r="E123" s="111"/>
      <c r="F123" s="111"/>
      <c r="G123" s="111"/>
      <c r="H123" s="112"/>
      <c r="I123" s="113" t="n">
        <f aca="false">I121/(1-H118)</f>
        <v>6656.004378763</v>
      </c>
    </row>
    <row r="124" customFormat="false" ht="12.75" hidden="false" customHeight="false" outlineLevel="0" collapsed="false">
      <c r="A124" s="110"/>
      <c r="B124" s="111"/>
      <c r="C124" s="111"/>
      <c r="D124" s="111"/>
      <c r="E124" s="111"/>
      <c r="F124" s="111"/>
      <c r="G124" s="111"/>
      <c r="H124" s="112"/>
      <c r="I124" s="113"/>
    </row>
    <row r="125" customFormat="false" ht="12.75" hidden="false" customHeight="false" outlineLevel="0" collapsed="false">
      <c r="A125" s="115"/>
      <c r="B125" s="116" t="s">
        <v>165</v>
      </c>
      <c r="C125" s="116"/>
      <c r="D125" s="116"/>
      <c r="E125" s="116"/>
      <c r="F125" s="116"/>
      <c r="G125" s="116"/>
      <c r="H125" s="117"/>
      <c r="I125" s="118" t="n">
        <f aca="false">TRUNC(I123-I121,2)</f>
        <v>575.74</v>
      </c>
      <c r="K125" s="119"/>
    </row>
    <row r="126" customFormat="false" ht="12.75" hidden="false" customHeight="false" outlineLevel="0" collapsed="false">
      <c r="A126" s="52"/>
      <c r="B126" s="52"/>
      <c r="C126" s="52"/>
      <c r="D126" s="52"/>
      <c r="E126" s="52"/>
      <c r="F126" s="52"/>
      <c r="G126" s="52"/>
      <c r="H126" s="52"/>
      <c r="I126" s="52"/>
    </row>
    <row r="127" customFormat="false" ht="12.75" hidden="false" customHeight="false" outlineLevel="0" collapsed="false">
      <c r="A127" s="84" t="s">
        <v>166</v>
      </c>
      <c r="B127" s="84"/>
      <c r="C127" s="84"/>
      <c r="D127" s="84"/>
      <c r="E127" s="84"/>
      <c r="F127" s="84"/>
      <c r="G127" s="84"/>
      <c r="H127" s="84"/>
      <c r="I127" s="84"/>
      <c r="K127" s="120"/>
    </row>
    <row r="128" customFormat="false" ht="12.75" hidden="false" customHeight="false" outlineLevel="0" collapsed="false">
      <c r="A128" s="49" t="s">
        <v>167</v>
      </c>
      <c r="B128" s="49"/>
      <c r="C128" s="49"/>
      <c r="D128" s="49"/>
      <c r="E128" s="49"/>
      <c r="F128" s="49"/>
      <c r="G128" s="49"/>
      <c r="H128" s="49"/>
      <c r="I128" s="49" t="s">
        <v>66</v>
      </c>
    </row>
    <row r="129" customFormat="false" ht="12.75" hidden="false" customHeight="false" outlineLevel="0" collapsed="false">
      <c r="A129" s="47" t="s">
        <v>37</v>
      </c>
      <c r="B129" s="48" t="str">
        <f aca="false">A24</f>
        <v>MÓDULO 1 - COMPOSIÇÃO DA REMUNERAÇÃO</v>
      </c>
      <c r="C129" s="48"/>
      <c r="D129" s="48"/>
      <c r="E129" s="48"/>
      <c r="F129" s="48"/>
      <c r="G129" s="48"/>
      <c r="H129" s="48"/>
      <c r="I129" s="57" t="n">
        <f aca="false">I33</f>
        <v>2606.28</v>
      </c>
    </row>
    <row r="130" customFormat="false" ht="12.75" hidden="false" customHeight="false" outlineLevel="0" collapsed="false">
      <c r="A130" s="47" t="s">
        <v>40</v>
      </c>
      <c r="B130" s="48" t="str">
        <f aca="false">A35</f>
        <v>MÓDULO 2 – ENCARGOS E BENEFÍCIOS ANUAIS, MENSAIS E DIÁRIOS</v>
      </c>
      <c r="C130" s="48"/>
      <c r="D130" s="48"/>
      <c r="E130" s="48"/>
      <c r="F130" s="48"/>
      <c r="G130" s="48"/>
      <c r="H130" s="48"/>
      <c r="I130" s="57" t="n">
        <f aca="false">I67</f>
        <v>2305.77</v>
      </c>
    </row>
    <row r="131" customFormat="false" ht="12.75" hidden="false" customHeight="false" outlineLevel="0" collapsed="false">
      <c r="A131" s="47" t="s">
        <v>43</v>
      </c>
      <c r="B131" s="48" t="str">
        <f aca="false">A69</f>
        <v>MÓDULO 3 – PROVISÃO PARA RESCISÃO</v>
      </c>
      <c r="C131" s="48"/>
      <c r="D131" s="48"/>
      <c r="E131" s="48"/>
      <c r="F131" s="48"/>
      <c r="G131" s="48"/>
      <c r="H131" s="48"/>
      <c r="I131" s="57" t="n">
        <f aca="false">I77</f>
        <v>185.3</v>
      </c>
      <c r="K131" s="120"/>
    </row>
    <row r="132" customFormat="false" ht="12.75" hidden="false" customHeight="false" outlineLevel="0" collapsed="false">
      <c r="A132" s="47" t="s">
        <v>45</v>
      </c>
      <c r="B132" s="48" t="str">
        <f aca="false">A79</f>
        <v>MÓDULO 4 – CUSTO DE REPOSIÇÃO DO PROFISSIONAL AUSENTE</v>
      </c>
      <c r="C132" s="48"/>
      <c r="D132" s="48"/>
      <c r="E132" s="48"/>
      <c r="F132" s="48"/>
      <c r="G132" s="48"/>
      <c r="H132" s="48"/>
      <c r="I132" s="57" t="n">
        <f aca="false">I97</f>
        <v>319.56</v>
      </c>
      <c r="K132" s="120"/>
    </row>
    <row r="133" customFormat="false" ht="12.75" hidden="false" customHeight="false" outlineLevel="0" collapsed="false">
      <c r="A133" s="47" t="s">
        <v>47</v>
      </c>
      <c r="B133" s="48" t="str">
        <f aca="false">A99</f>
        <v>MÓDULO 5 – INSUMOS DIVERSOS</v>
      </c>
      <c r="C133" s="48"/>
      <c r="D133" s="48"/>
      <c r="E133" s="48"/>
      <c r="F133" s="48"/>
      <c r="G133" s="48"/>
      <c r="H133" s="48"/>
      <c r="I133" s="57" t="n">
        <f aca="false">I106</f>
        <v>98.08</v>
      </c>
    </row>
    <row r="134" customFormat="false" ht="12.75" hidden="false" customHeight="false" outlineLevel="0" collapsed="false">
      <c r="A134" s="49"/>
      <c r="B134" s="49" t="s">
        <v>168</v>
      </c>
      <c r="C134" s="49"/>
      <c r="D134" s="49"/>
      <c r="E134" s="49"/>
      <c r="F134" s="49"/>
      <c r="G134" s="49"/>
      <c r="H134" s="49"/>
      <c r="I134" s="95" t="n">
        <f aca="false">TRUNC(SUM(I129:I133),2)</f>
        <v>5514.99</v>
      </c>
      <c r="K134" s="119"/>
    </row>
    <row r="135" customFormat="false" ht="12.75" hidden="false" customHeight="false" outlineLevel="0" collapsed="false">
      <c r="A135" s="47" t="s">
        <v>71</v>
      </c>
      <c r="B135" s="48" t="str">
        <f aca="false">A108</f>
        <v>MÓDULO 6 – CUSTOS INDIRETOS, TRIBUTOS E LUCRO</v>
      </c>
      <c r="C135" s="48"/>
      <c r="D135" s="48"/>
      <c r="E135" s="48"/>
      <c r="F135" s="48"/>
      <c r="G135" s="48"/>
      <c r="H135" s="48"/>
      <c r="I135" s="57" t="n">
        <f aca="false">I116</f>
        <v>1141.01</v>
      </c>
    </row>
    <row r="136" customFormat="false" ht="12.75" hidden="false" customHeight="false" outlineLevel="0" collapsed="false">
      <c r="A136" s="49" t="s">
        <v>169</v>
      </c>
      <c r="B136" s="49"/>
      <c r="C136" s="49"/>
      <c r="D136" s="49"/>
      <c r="E136" s="49"/>
      <c r="F136" s="49"/>
      <c r="G136" s="49"/>
      <c r="H136" s="49"/>
      <c r="I136" s="95" t="n">
        <f aca="false">TRUNC(SUM(I134:I135),2)</f>
        <v>6656</v>
      </c>
    </row>
    <row r="137" customFormat="false" ht="13.5" hidden="false" customHeight="fals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</row>
    <row r="138" customFormat="false" ht="13.5" hidden="true" customHeight="false" outlineLevel="0" collapsed="false">
      <c r="A138" s="52"/>
      <c r="B138" s="52" t="s">
        <v>170</v>
      </c>
      <c r="C138" s="52"/>
      <c r="D138" s="52"/>
      <c r="E138" s="52"/>
      <c r="F138" s="52"/>
      <c r="G138" s="52"/>
      <c r="H138" s="66"/>
      <c r="I138" s="66"/>
    </row>
    <row r="139" customFormat="false" ht="40.5" hidden="true" customHeight="true" outlineLevel="0" collapsed="false">
      <c r="A139" s="122" t="s">
        <v>171</v>
      </c>
      <c r="B139" s="122"/>
      <c r="C139" s="122" t="s">
        <v>172</v>
      </c>
      <c r="D139" s="122"/>
      <c r="E139" s="122" t="s">
        <v>173</v>
      </c>
      <c r="F139" s="122"/>
      <c r="G139" s="123" t="s">
        <v>174</v>
      </c>
      <c r="H139" s="122" t="s">
        <v>175</v>
      </c>
      <c r="I139" s="124" t="s">
        <v>66</v>
      </c>
    </row>
    <row r="140" customFormat="false" ht="13.5" hidden="true" customHeight="false" outlineLevel="0" collapsed="false">
      <c r="A140" s="125" t="s">
        <v>176</v>
      </c>
      <c r="B140" s="125"/>
      <c r="C140" s="126" t="s">
        <v>177</v>
      </c>
      <c r="D140" s="126"/>
      <c r="E140" s="127"/>
      <c r="F140" s="127"/>
      <c r="G140" s="128" t="s">
        <v>177</v>
      </c>
      <c r="H140" s="129"/>
      <c r="I140" s="130" t="n">
        <v>0</v>
      </c>
    </row>
    <row r="141" customFormat="false" ht="13.5" hidden="true" customHeight="false" outlineLevel="0" collapsed="false">
      <c r="A141" s="131" t="s">
        <v>178</v>
      </c>
      <c r="B141" s="131"/>
      <c r="C141" s="132" t="s">
        <v>177</v>
      </c>
      <c r="D141" s="132"/>
      <c r="E141" s="133"/>
      <c r="F141" s="133"/>
      <c r="G141" s="134" t="s">
        <v>177</v>
      </c>
      <c r="H141" s="135"/>
      <c r="I141" s="136" t="n">
        <v>0</v>
      </c>
    </row>
    <row r="142" customFormat="false" ht="13.5" hidden="true" customHeight="false" outlineLevel="0" collapsed="false">
      <c r="A142" s="131" t="s">
        <v>179</v>
      </c>
      <c r="B142" s="131"/>
      <c r="C142" s="132" t="s">
        <v>177</v>
      </c>
      <c r="D142" s="132"/>
      <c r="E142" s="133"/>
      <c r="F142" s="133"/>
      <c r="G142" s="134" t="s">
        <v>177</v>
      </c>
      <c r="H142" s="135"/>
      <c r="I142" s="136" t="n">
        <v>0</v>
      </c>
    </row>
    <row r="143" customFormat="false" ht="13.5" hidden="true" customHeight="false" outlineLevel="0" collapsed="false">
      <c r="A143" s="131" t="s">
        <v>180</v>
      </c>
      <c r="B143" s="131"/>
      <c r="C143" s="132" t="s">
        <v>177</v>
      </c>
      <c r="D143" s="132"/>
      <c r="E143" s="133"/>
      <c r="F143" s="133"/>
      <c r="G143" s="134" t="s">
        <v>177</v>
      </c>
      <c r="H143" s="135"/>
      <c r="I143" s="136" t="n">
        <v>0</v>
      </c>
    </row>
    <row r="144" customFormat="false" ht="13.5" hidden="true" customHeight="false" outlineLevel="0" collapsed="false">
      <c r="A144" s="137"/>
      <c r="B144" s="137"/>
      <c r="C144" s="133"/>
      <c r="D144" s="133"/>
      <c r="E144" s="133"/>
      <c r="F144" s="133"/>
      <c r="G144" s="138"/>
      <c r="H144" s="139"/>
      <c r="I144" s="136"/>
    </row>
    <row r="145" customFormat="false" ht="13.5" hidden="true" customHeight="false" outlineLevel="0" collapsed="false">
      <c r="A145" s="140"/>
      <c r="B145" s="140"/>
      <c r="C145" s="141"/>
      <c r="D145" s="141"/>
      <c r="E145" s="141"/>
      <c r="F145" s="141"/>
      <c r="G145" s="142"/>
      <c r="H145" s="143"/>
      <c r="I145" s="144"/>
    </row>
    <row r="146" customFormat="false" ht="13.5" hidden="true" customHeight="false" outlineLevel="0" collapsed="false">
      <c r="A146" s="145" t="s">
        <v>181</v>
      </c>
      <c r="B146" s="145"/>
      <c r="C146" s="145"/>
      <c r="D146" s="145"/>
      <c r="E146" s="145"/>
      <c r="F146" s="145"/>
      <c r="G146" s="145"/>
      <c r="H146" s="145"/>
      <c r="I146" s="146" t="n">
        <f aca="false">SUM(I144:I145)</f>
        <v>0</v>
      </c>
    </row>
    <row r="147" customFormat="false" ht="13.5" hidden="true" customHeight="false" outlineLevel="0" collapsed="false"/>
    <row r="148" customFormat="false" ht="13.5" hidden="true" customHeight="false" outlineLevel="0" collapsed="false">
      <c r="A148" s="52" t="s">
        <v>182</v>
      </c>
      <c r="B148" s="52" t="s">
        <v>183</v>
      </c>
      <c r="C148" s="52"/>
      <c r="D148" s="52"/>
      <c r="E148" s="52"/>
      <c r="F148" s="52"/>
      <c r="G148" s="52"/>
      <c r="H148" s="66"/>
      <c r="I148" s="66"/>
    </row>
    <row r="149" customFormat="false" ht="13.5" hidden="true" customHeight="false" outlineLevel="0" collapsed="false">
      <c r="A149" s="124" t="s">
        <v>184</v>
      </c>
      <c r="B149" s="124"/>
      <c r="C149" s="124"/>
      <c r="D149" s="124"/>
      <c r="E149" s="124"/>
      <c r="F149" s="124"/>
      <c r="G149" s="124"/>
      <c r="H149" s="124"/>
      <c r="I149" s="124"/>
    </row>
    <row r="150" customFormat="false" ht="13.5" hidden="true" customHeight="false" outlineLevel="0" collapsed="false">
      <c r="A150" s="147"/>
      <c r="B150" s="148" t="s">
        <v>185</v>
      </c>
      <c r="C150" s="148"/>
      <c r="D150" s="148"/>
      <c r="E150" s="148"/>
      <c r="F150" s="148"/>
      <c r="G150" s="148"/>
      <c r="H150" s="148"/>
      <c r="I150" s="124" t="s">
        <v>66</v>
      </c>
    </row>
    <row r="151" customFormat="false" ht="13.5" hidden="true" customHeight="false" outlineLevel="0" collapsed="false">
      <c r="A151" s="149" t="s">
        <v>37</v>
      </c>
      <c r="B151" s="150" t="s">
        <v>186</v>
      </c>
      <c r="C151" s="150"/>
      <c r="D151" s="150"/>
      <c r="E151" s="150"/>
      <c r="F151" s="150"/>
      <c r="G151" s="150"/>
      <c r="H151" s="150"/>
      <c r="I151" s="151" t="n">
        <f aca="false">I113</f>
        <v>43.26</v>
      </c>
    </row>
    <row r="152" customFormat="false" ht="13.5" hidden="true" customHeight="false" outlineLevel="0" collapsed="false">
      <c r="A152" s="152" t="s">
        <v>40</v>
      </c>
      <c r="B152" s="48" t="s">
        <v>187</v>
      </c>
      <c r="C152" s="48"/>
      <c r="D152" s="48"/>
      <c r="E152" s="48"/>
      <c r="F152" s="48"/>
      <c r="G152" s="48"/>
      <c r="H152" s="48"/>
      <c r="I152" s="153" t="e">
        <f aca="false">#N/A</f>
        <v>#N/A</v>
      </c>
    </row>
    <row r="153" customFormat="false" ht="13.5" hidden="true" customHeight="false" outlineLevel="0" collapsed="false">
      <c r="A153" s="152" t="s">
        <v>43</v>
      </c>
      <c r="B153" s="154" t="s">
        <v>188</v>
      </c>
      <c r="C153" s="154"/>
      <c r="D153" s="154"/>
      <c r="E153" s="154"/>
      <c r="F153" s="154"/>
      <c r="G153" s="154"/>
      <c r="H153" s="154"/>
      <c r="I153" s="153" t="n">
        <f aca="false">I116</f>
        <v>1141.01</v>
      </c>
    </row>
    <row r="154" customFormat="false" ht="13.5" hidden="true" customHeight="false" outlineLevel="0" collapsed="false">
      <c r="A154" s="147" t="s">
        <v>189</v>
      </c>
      <c r="B154" s="147"/>
      <c r="C154" s="147"/>
      <c r="D154" s="147"/>
      <c r="E154" s="147"/>
      <c r="F154" s="147"/>
      <c r="G154" s="147"/>
      <c r="H154" s="147"/>
      <c r="I154" s="146" t="e">
        <f aca="false">SUM(I151:I153)</f>
        <v>#N/A</v>
      </c>
    </row>
    <row r="155" customFormat="false" ht="13.5" hidden="true" customHeight="false" outlineLevel="0" collapsed="false">
      <c r="A155" s="52" t="s">
        <v>190</v>
      </c>
      <c r="B155" s="45" t="s">
        <v>191</v>
      </c>
    </row>
    <row r="156" customFormat="false" ht="13.5" hidden="false" customHeight="false" outlineLevel="0" collapsed="false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customFormat="false" ht="13.5" hidden="false" customHeight="true" outlineLevel="0" collapsed="false">
      <c r="A157" s="156" t="s">
        <v>192</v>
      </c>
      <c r="B157" s="156"/>
      <c r="C157" s="156"/>
      <c r="D157" s="156"/>
      <c r="E157" s="156"/>
      <c r="F157" s="156"/>
      <c r="G157" s="156"/>
      <c r="H157" s="156"/>
      <c r="I157" s="156"/>
    </row>
    <row r="158" customFormat="false" ht="41.25" hidden="false" customHeight="true" outlineLevel="0" collapsed="false">
      <c r="A158" s="157" t="s">
        <v>193</v>
      </c>
      <c r="B158" s="157"/>
      <c r="C158" s="157" t="s">
        <v>194</v>
      </c>
      <c r="D158" s="157"/>
      <c r="E158" s="157" t="s">
        <v>195</v>
      </c>
      <c r="F158" s="157"/>
      <c r="G158" s="157" t="s">
        <v>196</v>
      </c>
      <c r="H158" s="157" t="s">
        <v>5</v>
      </c>
      <c r="I158" s="157"/>
    </row>
    <row r="159" customFormat="false" ht="13.5" hidden="false" customHeight="false" outlineLevel="0" collapsed="false">
      <c r="A159" s="158" t="n">
        <f aca="false">I136</f>
        <v>6656</v>
      </c>
      <c r="B159" s="158"/>
      <c r="C159" s="159" t="n">
        <v>1</v>
      </c>
      <c r="D159" s="159"/>
      <c r="E159" s="160" t="n">
        <f aca="false">C159*A159</f>
        <v>6656</v>
      </c>
      <c r="F159" s="160"/>
      <c r="G159" s="161" t="n">
        <f aca="false">E15</f>
        <v>2</v>
      </c>
      <c r="H159" s="162" t="n">
        <f aca="false">G159*E159</f>
        <v>13312</v>
      </c>
      <c r="I159" s="162"/>
    </row>
    <row r="160" customFormat="false" ht="13.5" hidden="false" customHeight="false" outlineLevel="0" collapsed="false">
      <c r="A160" s="163"/>
      <c r="B160" s="163"/>
      <c r="C160" s="163"/>
      <c r="D160" s="163"/>
      <c r="E160" s="163"/>
      <c r="F160" s="163"/>
      <c r="G160" s="163"/>
      <c r="H160" s="163"/>
      <c r="I160" s="163"/>
    </row>
    <row r="161" customFormat="false" ht="13.5" hidden="false" customHeight="true" outlineLevel="0" collapsed="false">
      <c r="A161" s="164" t="s">
        <v>197</v>
      </c>
      <c r="B161" s="164"/>
      <c r="C161" s="164"/>
      <c r="D161" s="164"/>
      <c r="E161" s="164"/>
      <c r="F161" s="164"/>
      <c r="G161" s="164"/>
      <c r="H161" s="164"/>
      <c r="I161" s="164"/>
    </row>
    <row r="162" customFormat="false" ht="13.5" hidden="false" customHeight="true" outlineLevel="0" collapsed="false">
      <c r="A162" s="155" t="s">
        <v>184</v>
      </c>
      <c r="B162" s="155"/>
      <c r="C162" s="155"/>
      <c r="D162" s="155"/>
      <c r="E162" s="155"/>
      <c r="F162" s="155"/>
      <c r="G162" s="155"/>
      <c r="H162" s="155"/>
      <c r="I162" s="155"/>
    </row>
    <row r="163" customFormat="false" ht="13.5" hidden="false" customHeight="true" outlineLevel="0" collapsed="false">
      <c r="A163" s="165" t="s">
        <v>37</v>
      </c>
      <c r="B163" s="166" t="s">
        <v>198</v>
      </c>
      <c r="C163" s="166"/>
      <c r="D163" s="166"/>
      <c r="E163" s="166"/>
      <c r="F163" s="166"/>
      <c r="G163" s="166"/>
      <c r="H163" s="167" t="n">
        <f aca="false">I136</f>
        <v>6656</v>
      </c>
      <c r="I163" s="167"/>
    </row>
    <row r="164" customFormat="false" ht="13.5" hidden="false" customHeight="true" outlineLevel="0" collapsed="false">
      <c r="A164" s="165" t="s">
        <v>40</v>
      </c>
      <c r="B164" s="166" t="s">
        <v>187</v>
      </c>
      <c r="C164" s="166"/>
      <c r="D164" s="166"/>
      <c r="E164" s="166"/>
      <c r="F164" s="166"/>
      <c r="G164" s="166"/>
      <c r="H164" s="167" t="n">
        <f aca="false">H159</f>
        <v>13312</v>
      </c>
      <c r="I164" s="167"/>
    </row>
    <row r="165" customFormat="false" ht="25.5" hidden="false" customHeight="true" outlineLevel="0" collapsed="false">
      <c r="A165" s="165" t="s">
        <v>43</v>
      </c>
      <c r="B165" s="166" t="s">
        <v>199</v>
      </c>
      <c r="C165" s="166"/>
      <c r="D165" s="166"/>
      <c r="E165" s="166"/>
      <c r="F165" s="166"/>
      <c r="G165" s="166"/>
      <c r="H165" s="167" t="n">
        <f aca="false">H164*12</f>
        <v>159744</v>
      </c>
      <c r="I165" s="167"/>
    </row>
  </sheetData>
  <mergeCells count="190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B7:H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A17:I17"/>
    <mergeCell ref="B18:H18"/>
    <mergeCell ref="B19:H19"/>
    <mergeCell ref="B20:H20"/>
    <mergeCell ref="B21:H21"/>
    <mergeCell ref="B22:H22"/>
    <mergeCell ref="A23:I23"/>
    <mergeCell ref="A24:I24"/>
    <mergeCell ref="B25:G25"/>
    <mergeCell ref="B26:G26"/>
    <mergeCell ref="B27:G27"/>
    <mergeCell ref="B28:G28"/>
    <mergeCell ref="B29:G29"/>
    <mergeCell ref="B30:G30"/>
    <mergeCell ref="B31:G31"/>
    <mergeCell ref="B32:G32"/>
    <mergeCell ref="A33:H33"/>
    <mergeCell ref="A34:I34"/>
    <mergeCell ref="A35:I35"/>
    <mergeCell ref="A36:G36"/>
    <mergeCell ref="B37:G37"/>
    <mergeCell ref="B38:G38"/>
    <mergeCell ref="B39:G39"/>
    <mergeCell ref="A40:G40"/>
    <mergeCell ref="A41:I41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A51:G51"/>
    <mergeCell ref="A52:I52"/>
    <mergeCell ref="A53:G53"/>
    <mergeCell ref="B54:D54"/>
    <mergeCell ref="B55:D55"/>
    <mergeCell ref="B56:G56"/>
    <mergeCell ref="B57:G57"/>
    <mergeCell ref="B58:G58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B86:G86"/>
    <mergeCell ref="B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B104:G104"/>
    <mergeCell ref="B105:G105"/>
    <mergeCell ref="A106:G106"/>
    <mergeCell ref="A107:I107"/>
    <mergeCell ref="A108:I108"/>
    <mergeCell ref="B109:G109"/>
    <mergeCell ref="B110:G110"/>
    <mergeCell ref="B111:G111"/>
    <mergeCell ref="B112:G112"/>
    <mergeCell ref="B113:G113"/>
    <mergeCell ref="B114:G114"/>
    <mergeCell ref="B115:G115"/>
    <mergeCell ref="A116:G116"/>
    <mergeCell ref="B117:I117"/>
    <mergeCell ref="B118:G118"/>
    <mergeCell ref="B119:G119"/>
    <mergeCell ref="B121:G121"/>
    <mergeCell ref="B123:G123"/>
    <mergeCell ref="B125:G125"/>
    <mergeCell ref="A126:I126"/>
    <mergeCell ref="A127:I127"/>
    <mergeCell ref="A128:H128"/>
    <mergeCell ref="B129:H129"/>
    <mergeCell ref="B130:H130"/>
    <mergeCell ref="B131:H131"/>
    <mergeCell ref="B132:H132"/>
    <mergeCell ref="B133:H133"/>
    <mergeCell ref="B134:H134"/>
    <mergeCell ref="B135:H135"/>
    <mergeCell ref="A136:H136"/>
    <mergeCell ref="A137:I137"/>
    <mergeCell ref="B138:G138"/>
    <mergeCell ref="A139:B139"/>
    <mergeCell ref="C139:D139"/>
    <mergeCell ref="E139:F139"/>
    <mergeCell ref="A140:B140"/>
    <mergeCell ref="C140:D140"/>
    <mergeCell ref="E140:F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H146"/>
    <mergeCell ref="B148:G148"/>
    <mergeCell ref="A149:I149"/>
    <mergeCell ref="B150:H150"/>
    <mergeCell ref="B151:H151"/>
    <mergeCell ref="B152:H152"/>
    <mergeCell ref="B153:H153"/>
    <mergeCell ref="A154:H154"/>
    <mergeCell ref="A156:I156"/>
    <mergeCell ref="A157:I157"/>
    <mergeCell ref="A158:B158"/>
    <mergeCell ref="C158:D158"/>
    <mergeCell ref="E158:F158"/>
    <mergeCell ref="H158:I158"/>
    <mergeCell ref="A159:B159"/>
    <mergeCell ref="C159:D159"/>
    <mergeCell ref="E159:F159"/>
    <mergeCell ref="H159:I159"/>
    <mergeCell ref="A160:I160"/>
    <mergeCell ref="A161:I161"/>
    <mergeCell ref="A162:I162"/>
    <mergeCell ref="B163:G163"/>
    <mergeCell ref="H163:I163"/>
    <mergeCell ref="B164:G164"/>
    <mergeCell ref="H164:I164"/>
    <mergeCell ref="B165:G165"/>
    <mergeCell ref="H165:I165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M165"/>
  <sheetViews>
    <sheetView showFormulas="false" showGridLines="true" showRowColHeaders="true" showZeros="true" rightToLeft="false" tabSelected="false" showOutlineSymbols="true" defaultGridColor="true" view="normal" topLeftCell="A100" colorId="64" zoomScale="110" zoomScaleNormal="110" zoomScalePageLayoutView="100" workbookViewId="0">
      <selection pane="topLeft" activeCell="I9" activeCellId="0" sqref="I9"/>
    </sheetView>
  </sheetViews>
  <sheetFormatPr defaultColWidth="8.72265625" defaultRowHeight="12.75" zeroHeight="false" outlineLevelRow="0" outlineLevelCol="0"/>
  <cols>
    <col collapsed="false" customWidth="true" hidden="false" outlineLevel="0" max="1" min="1" style="45" width="10"/>
    <col collapsed="false" customWidth="false" hidden="false" outlineLevel="0" max="4" min="2" style="45" width="8.71"/>
    <col collapsed="false" customWidth="true" hidden="false" outlineLevel="0" max="5" min="5" style="45" width="10.85"/>
    <col collapsed="false" customWidth="false" hidden="false" outlineLevel="0" max="6" min="6" style="45" width="8.71"/>
    <col collapsed="false" customWidth="true" hidden="false" outlineLevel="0" max="7" min="7" style="45" width="19.14"/>
    <col collapsed="false" customWidth="true" hidden="false" outlineLevel="0" max="8" min="8" style="45" width="11.14"/>
    <col collapsed="false" customWidth="true" hidden="false" outlineLevel="0" max="9" min="9" style="45" width="14.28"/>
    <col collapsed="false" customWidth="true" hidden="false" outlineLevel="0" max="10" min="10" style="45" width="15.42"/>
    <col collapsed="false" customWidth="true" hidden="false" outlineLevel="0" max="11" min="11" style="45" width="14.43"/>
    <col collapsed="false" customWidth="true" hidden="false" outlineLevel="0" max="12" min="12" style="45" width="15.86"/>
    <col collapsed="false" customWidth="true" hidden="false" outlineLevel="0" max="13" min="13" style="45" width="9.58"/>
    <col collapsed="false" customWidth="false" hidden="false" outlineLevel="0" max="1025" min="14" style="45" width="8.71"/>
  </cols>
  <sheetData>
    <row r="1" customFormat="false" ht="12.75" hidden="false" customHeight="false" outlineLevel="0" collapsed="false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customFormat="false" ht="12.75" hidden="false" customHeight="false" outlineLevel="0" collapsed="false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customFormat="false" ht="12.75" hidden="false" customHeight="false" outlineLevel="0" collapsed="false">
      <c r="A3" s="47" t="s">
        <v>32</v>
      </c>
      <c r="B3" s="47"/>
      <c r="C3" s="48" t="s">
        <v>33</v>
      </c>
      <c r="D3" s="48"/>
      <c r="E3" s="48"/>
      <c r="F3" s="48"/>
      <c r="G3" s="48"/>
      <c r="H3" s="48"/>
      <c r="I3" s="48"/>
    </row>
    <row r="4" customFormat="false" ht="12.75" hidden="false" customHeight="false" outlineLevel="0" collapsed="false">
      <c r="A4" s="47" t="s">
        <v>34</v>
      </c>
      <c r="B4" s="47"/>
      <c r="C4" s="48"/>
      <c r="D4" s="48"/>
      <c r="E4" s="48"/>
      <c r="F4" s="48"/>
      <c r="G4" s="48"/>
      <c r="H4" s="48"/>
      <c r="I4" s="48"/>
    </row>
    <row r="5" customFormat="false" ht="12.75" hidden="false" customHeight="false" outlineLevel="0" collapsed="false">
      <c r="A5" s="47" t="s">
        <v>35</v>
      </c>
      <c r="B5" s="47"/>
      <c r="C5" s="49"/>
      <c r="D5" s="49"/>
      <c r="E5" s="49"/>
      <c r="F5" s="49"/>
      <c r="G5" s="49"/>
      <c r="H5" s="49"/>
      <c r="I5" s="49"/>
    </row>
    <row r="6" customFormat="false" ht="12.75" hidden="false" customHeight="false" outlineLevel="0" collapsed="false">
      <c r="A6" s="50" t="s">
        <v>36</v>
      </c>
      <c r="B6" s="50"/>
      <c r="C6" s="50"/>
      <c r="D6" s="50"/>
      <c r="E6" s="50"/>
      <c r="F6" s="50"/>
      <c r="G6" s="50"/>
      <c r="H6" s="50"/>
      <c r="I6" s="50"/>
    </row>
    <row r="7" customFormat="false" ht="12.75" hidden="false" customHeight="false" outlineLevel="0" collapsed="false">
      <c r="A7" s="47" t="s">
        <v>37</v>
      </c>
      <c r="B7" s="48" t="s">
        <v>38</v>
      </c>
      <c r="C7" s="48"/>
      <c r="D7" s="48"/>
      <c r="E7" s="48"/>
      <c r="F7" s="48"/>
      <c r="G7" s="48"/>
      <c r="H7" s="48"/>
      <c r="I7" s="51" t="s">
        <v>39</v>
      </c>
    </row>
    <row r="8" customFormat="false" ht="12.75" hidden="false" customHeight="false" outlineLevel="0" collapsed="false">
      <c r="A8" s="47" t="s">
        <v>40</v>
      </c>
      <c r="B8" s="48" t="s">
        <v>41</v>
      </c>
      <c r="C8" s="48"/>
      <c r="D8" s="48"/>
      <c r="E8" s="48"/>
      <c r="F8" s="48"/>
      <c r="G8" s="48"/>
      <c r="H8" s="48"/>
      <c r="I8" s="47" t="s">
        <v>206</v>
      </c>
    </row>
    <row r="9" customFormat="false" ht="12.75" hidden="false" customHeight="false" outlineLevel="0" collapsed="false">
      <c r="A9" s="47" t="s">
        <v>43</v>
      </c>
      <c r="B9" s="48" t="s">
        <v>44</v>
      </c>
      <c r="C9" s="48"/>
      <c r="D9" s="48"/>
      <c r="E9" s="48"/>
      <c r="F9" s="48"/>
      <c r="G9" s="48"/>
      <c r="H9" s="48"/>
      <c r="I9" s="47" t="n">
        <v>2023</v>
      </c>
    </row>
    <row r="10" customFormat="false" ht="12.75" hidden="false" customHeight="false" outlineLevel="0" collapsed="false">
      <c r="A10" s="47" t="s">
        <v>45</v>
      </c>
      <c r="B10" s="48" t="s">
        <v>46</v>
      </c>
      <c r="C10" s="48"/>
      <c r="D10" s="48"/>
      <c r="E10" s="48"/>
      <c r="F10" s="48"/>
      <c r="G10" s="48"/>
      <c r="H10" s="48"/>
      <c r="I10" s="47" t="n">
        <v>12</v>
      </c>
    </row>
    <row r="11" customFormat="false" ht="12.75" hidden="false" customHeight="false" outlineLevel="0" collapsed="false">
      <c r="A11" s="47" t="s">
        <v>47</v>
      </c>
      <c r="B11" s="48" t="s">
        <v>48</v>
      </c>
      <c r="C11" s="48"/>
      <c r="D11" s="48"/>
      <c r="E11" s="48"/>
      <c r="F11" s="48"/>
      <c r="G11" s="48"/>
      <c r="H11" s="48"/>
      <c r="I11" s="47" t="s">
        <v>49</v>
      </c>
    </row>
    <row r="12" customFormat="false" ht="12.75" hidden="false" customHeight="false" outlineLevel="0" collapsed="false">
      <c r="A12" s="52"/>
      <c r="B12" s="52"/>
      <c r="C12" s="52"/>
      <c r="D12" s="52"/>
      <c r="E12" s="52"/>
      <c r="F12" s="52"/>
      <c r="G12" s="52"/>
      <c r="H12" s="52"/>
      <c r="I12" s="52"/>
    </row>
    <row r="13" customFormat="false" ht="12.75" hidden="false" customHeight="false" outlineLevel="0" collapsed="false">
      <c r="A13" s="50" t="s">
        <v>50</v>
      </c>
      <c r="B13" s="50"/>
      <c r="C13" s="50"/>
      <c r="D13" s="50"/>
      <c r="E13" s="50"/>
      <c r="F13" s="50"/>
      <c r="G13" s="50"/>
      <c r="H13" s="50"/>
      <c r="I13" s="50"/>
    </row>
    <row r="14" customFormat="false" ht="12.75" hidden="false" customHeight="false" outlineLevel="0" collapsed="false">
      <c r="A14" s="47" t="s">
        <v>51</v>
      </c>
      <c r="B14" s="47"/>
      <c r="C14" s="47" t="s">
        <v>52</v>
      </c>
      <c r="D14" s="47"/>
      <c r="E14" s="47" t="s">
        <v>53</v>
      </c>
      <c r="F14" s="47"/>
      <c r="G14" s="47"/>
      <c r="H14" s="47"/>
      <c r="I14" s="47"/>
    </row>
    <row r="15" customFormat="false" ht="84" hidden="false" customHeight="true" outlineLevel="0" collapsed="false">
      <c r="A15" s="53" t="s">
        <v>54</v>
      </c>
      <c r="B15" s="53"/>
      <c r="C15" s="47" t="s">
        <v>55</v>
      </c>
      <c r="D15" s="47"/>
      <c r="E15" s="47" t="n">
        <v>1</v>
      </c>
      <c r="F15" s="47"/>
      <c r="G15" s="47"/>
      <c r="H15" s="47"/>
      <c r="I15" s="47"/>
    </row>
    <row r="16" customFormat="false" ht="12.7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  <c r="I16" s="52"/>
    </row>
    <row r="17" customFormat="false" ht="12.75" hidden="false" customHeight="false" outlineLevel="0" collapsed="false">
      <c r="A17" s="50" t="s">
        <v>56</v>
      </c>
      <c r="B17" s="50"/>
      <c r="C17" s="50"/>
      <c r="D17" s="50"/>
      <c r="E17" s="50"/>
      <c r="F17" s="50"/>
      <c r="G17" s="50"/>
      <c r="H17" s="50"/>
      <c r="I17" s="50"/>
    </row>
    <row r="18" customFormat="false" ht="114.75" hidden="false" customHeight="false" outlineLevel="0" collapsed="false">
      <c r="A18" s="47" t="n">
        <v>1</v>
      </c>
      <c r="B18" s="48" t="s">
        <v>57</v>
      </c>
      <c r="C18" s="48"/>
      <c r="D18" s="48"/>
      <c r="E18" s="48"/>
      <c r="F18" s="48"/>
      <c r="G18" s="48"/>
      <c r="H18" s="48"/>
      <c r="I18" s="54" t="str">
        <f aca="false">A15</f>
        <v>Motorista Maceió/AL - Categoria "A-D" OU "D" - Motorista de Micro-Ônibus e de Ônibus
com até 32 Poltronas</v>
      </c>
    </row>
    <row r="19" customFormat="false" ht="12.75" hidden="false" customHeight="false" outlineLevel="0" collapsed="false">
      <c r="A19" s="47" t="n">
        <v>2</v>
      </c>
      <c r="B19" s="48" t="s">
        <v>58</v>
      </c>
      <c r="C19" s="48"/>
      <c r="D19" s="48"/>
      <c r="E19" s="48"/>
      <c r="F19" s="48"/>
      <c r="G19" s="48"/>
      <c r="H19" s="48"/>
      <c r="I19" s="47" t="s">
        <v>59</v>
      </c>
    </row>
    <row r="20" customFormat="false" ht="26.25" hidden="false" customHeight="true" outlineLevel="0" collapsed="false">
      <c r="A20" s="47" t="n">
        <v>3</v>
      </c>
      <c r="B20" s="55" t="s">
        <v>60</v>
      </c>
      <c r="C20" s="55"/>
      <c r="D20" s="55"/>
      <c r="E20" s="55"/>
      <c r="F20" s="55"/>
      <c r="G20" s="55"/>
      <c r="H20" s="55"/>
      <c r="I20" s="56" t="n">
        <v>2013.9</v>
      </c>
    </row>
    <row r="21" customFormat="false" ht="114.75" hidden="false" customHeight="false" outlineLevel="0" collapsed="false">
      <c r="A21" s="47" t="n">
        <v>4</v>
      </c>
      <c r="B21" s="48" t="s">
        <v>61</v>
      </c>
      <c r="C21" s="48"/>
      <c r="D21" s="48"/>
      <c r="E21" s="48"/>
      <c r="F21" s="48"/>
      <c r="G21" s="48"/>
      <c r="H21" s="48"/>
      <c r="I21" s="54" t="str">
        <f aca="false">A15</f>
        <v>Motorista Maceió/AL - Categoria "A-D" OU "D" - Motorista de Micro-Ônibus e de Ônibus
com até 32 Poltronas</v>
      </c>
    </row>
    <row r="22" customFormat="false" ht="12.75" hidden="false" customHeight="false" outlineLevel="0" collapsed="false">
      <c r="A22" s="47" t="n">
        <v>5</v>
      </c>
      <c r="B22" s="48" t="s">
        <v>62</v>
      </c>
      <c r="C22" s="48"/>
      <c r="D22" s="48"/>
      <c r="E22" s="48"/>
      <c r="F22" s="48"/>
      <c r="G22" s="48"/>
      <c r="H22" s="48"/>
      <c r="I22" s="51" t="n">
        <v>44986</v>
      </c>
    </row>
    <row r="23" customFormat="false" ht="12.75" hidden="false" customHeight="false" outlineLevel="0" collapsed="false">
      <c r="A23" s="52"/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0" t="s">
        <v>63</v>
      </c>
      <c r="B24" s="50"/>
      <c r="C24" s="50"/>
      <c r="D24" s="50"/>
      <c r="E24" s="50"/>
      <c r="F24" s="50"/>
      <c r="G24" s="50"/>
      <c r="H24" s="50"/>
      <c r="I24" s="50"/>
    </row>
    <row r="25" customFormat="false" ht="12.75" hidden="false" customHeight="false" outlineLevel="0" collapsed="false">
      <c r="A25" s="49" t="n">
        <v>1</v>
      </c>
      <c r="B25" s="49" t="s">
        <v>64</v>
      </c>
      <c r="C25" s="49"/>
      <c r="D25" s="49"/>
      <c r="E25" s="49"/>
      <c r="F25" s="49"/>
      <c r="G25" s="49"/>
      <c r="H25" s="49" t="s">
        <v>65</v>
      </c>
      <c r="I25" s="57" t="s">
        <v>66</v>
      </c>
    </row>
    <row r="26" customFormat="false" ht="12.75" hidden="false" customHeight="true" outlineLevel="0" collapsed="false">
      <c r="A26" s="58" t="s">
        <v>37</v>
      </c>
      <c r="B26" s="59" t="s">
        <v>60</v>
      </c>
      <c r="C26" s="59"/>
      <c r="D26" s="59"/>
      <c r="E26" s="59"/>
      <c r="F26" s="59"/>
      <c r="G26" s="59"/>
      <c r="H26" s="60"/>
      <c r="I26" s="61" t="n">
        <f aca="false">I20</f>
        <v>2013.9</v>
      </c>
    </row>
    <row r="27" customFormat="false" ht="12.75" hidden="false" customHeight="false" outlineLevel="0" collapsed="false">
      <c r="A27" s="58" t="s">
        <v>40</v>
      </c>
      <c r="B27" s="62" t="s">
        <v>67</v>
      </c>
      <c r="C27" s="62"/>
      <c r="D27" s="62"/>
      <c r="E27" s="62"/>
      <c r="F27" s="62"/>
      <c r="G27" s="62"/>
      <c r="H27" s="63"/>
      <c r="I27" s="61" t="n">
        <f aca="false">H27*I26</f>
        <v>0</v>
      </c>
    </row>
    <row r="28" customFormat="false" ht="12.75" hidden="false" customHeight="false" outlineLevel="0" collapsed="false">
      <c r="A28" s="58" t="s">
        <v>43</v>
      </c>
      <c r="B28" s="62" t="s">
        <v>68</v>
      </c>
      <c r="C28" s="62"/>
      <c r="D28" s="62"/>
      <c r="E28" s="62"/>
      <c r="F28" s="62"/>
      <c r="G28" s="62"/>
      <c r="H28" s="63"/>
      <c r="I28" s="61" t="n">
        <f aca="false">H28*I26</f>
        <v>0</v>
      </c>
    </row>
    <row r="29" customFormat="false" ht="12.75" hidden="false" customHeight="false" outlineLevel="0" collapsed="false">
      <c r="A29" s="58" t="s">
        <v>45</v>
      </c>
      <c r="B29" s="62" t="s">
        <v>69</v>
      </c>
      <c r="C29" s="62"/>
      <c r="D29" s="62"/>
      <c r="E29" s="62"/>
      <c r="F29" s="62"/>
      <c r="G29" s="62"/>
      <c r="H29" s="63"/>
      <c r="I29" s="61" t="n">
        <v>0</v>
      </c>
    </row>
    <row r="30" customFormat="false" ht="12.75" hidden="false" customHeight="false" outlineLevel="0" collapsed="false">
      <c r="A30" s="58" t="s">
        <v>47</v>
      </c>
      <c r="B30" s="62" t="s">
        <v>70</v>
      </c>
      <c r="C30" s="62"/>
      <c r="D30" s="62"/>
      <c r="E30" s="62"/>
      <c r="F30" s="62"/>
      <c r="G30" s="62"/>
      <c r="H30" s="63"/>
      <c r="I30" s="61" t="n">
        <v>0</v>
      </c>
    </row>
    <row r="31" customFormat="false" ht="12.75" hidden="false" customHeight="false" outlineLevel="0" collapsed="false">
      <c r="A31" s="58" t="s">
        <v>71</v>
      </c>
      <c r="B31" s="62" t="s">
        <v>72</v>
      </c>
      <c r="C31" s="62"/>
      <c r="D31" s="62"/>
      <c r="E31" s="62"/>
      <c r="F31" s="62"/>
      <c r="G31" s="62"/>
      <c r="H31" s="63"/>
      <c r="I31" s="61" t="n">
        <v>0</v>
      </c>
    </row>
    <row r="32" customFormat="false" ht="12.75" hidden="false" customHeight="false" outlineLevel="0" collapsed="false">
      <c r="A32" s="58" t="s">
        <v>73</v>
      </c>
      <c r="B32" s="62" t="s">
        <v>203</v>
      </c>
      <c r="C32" s="62"/>
      <c r="D32" s="62"/>
      <c r="E32" s="62"/>
      <c r="F32" s="62"/>
      <c r="G32" s="62"/>
      <c r="H32" s="63"/>
      <c r="I32" s="61" t="n">
        <v>0</v>
      </c>
    </row>
    <row r="33" customFormat="false" ht="12.75" hidden="false" customHeight="false" outlineLevel="0" collapsed="false">
      <c r="A33" s="58" t="s">
        <v>75</v>
      </c>
      <c r="B33" s="58"/>
      <c r="C33" s="58"/>
      <c r="D33" s="58"/>
      <c r="E33" s="58"/>
      <c r="F33" s="58"/>
      <c r="G33" s="58"/>
      <c r="H33" s="58"/>
      <c r="I33" s="64" t="n">
        <f aca="false">SUM(I26:I32)</f>
        <v>2013.9</v>
      </c>
      <c r="M33" s="65"/>
    </row>
    <row r="34" customFormat="false" ht="12.75" hidden="false" customHeight="false" outlineLevel="0" collapsed="false">
      <c r="A34" s="66"/>
      <c r="B34" s="66"/>
      <c r="C34" s="66"/>
      <c r="D34" s="66"/>
      <c r="E34" s="66"/>
      <c r="F34" s="66"/>
      <c r="G34" s="66"/>
      <c r="H34" s="66"/>
      <c r="I34" s="66"/>
      <c r="J34" s="67"/>
    </row>
    <row r="35" customFormat="false" ht="12.75" hidden="false" customHeight="false" outlineLevel="0" collapsed="false">
      <c r="A35" s="68" t="s">
        <v>76</v>
      </c>
      <c r="B35" s="68"/>
      <c r="C35" s="68"/>
      <c r="D35" s="68"/>
      <c r="E35" s="68"/>
      <c r="F35" s="68"/>
      <c r="G35" s="68"/>
      <c r="H35" s="68"/>
      <c r="I35" s="68"/>
      <c r="J35" s="67"/>
    </row>
    <row r="36" customFormat="false" ht="12.75" hidden="false" customHeight="false" outlineLevel="0" collapsed="false">
      <c r="A36" s="49" t="s">
        <v>77</v>
      </c>
      <c r="B36" s="49"/>
      <c r="C36" s="49"/>
      <c r="D36" s="49"/>
      <c r="E36" s="49"/>
      <c r="F36" s="49"/>
      <c r="G36" s="49"/>
      <c r="H36" s="49" t="s">
        <v>65</v>
      </c>
      <c r="I36" s="49" t="s">
        <v>66</v>
      </c>
      <c r="J36" s="67"/>
    </row>
    <row r="37" customFormat="false" ht="12.75" hidden="false" customHeight="false" outlineLevel="0" collapsed="false">
      <c r="A37" s="58" t="s">
        <v>37</v>
      </c>
      <c r="B37" s="62" t="s">
        <v>78</v>
      </c>
      <c r="C37" s="62"/>
      <c r="D37" s="62"/>
      <c r="E37" s="62"/>
      <c r="F37" s="62"/>
      <c r="G37" s="62"/>
      <c r="H37" s="69" t="n">
        <f aca="false">1/12</f>
        <v>0.0833333333333333</v>
      </c>
      <c r="I37" s="61" t="n">
        <f aca="false">H37*I33</f>
        <v>167.825</v>
      </c>
      <c r="J37" s="67"/>
    </row>
    <row r="38" customFormat="false" ht="12.75" hidden="false" customHeight="false" outlineLevel="0" collapsed="false">
      <c r="A38" s="58" t="s">
        <v>40</v>
      </c>
      <c r="B38" s="62" t="s">
        <v>79</v>
      </c>
      <c r="C38" s="62"/>
      <c r="D38" s="62"/>
      <c r="E38" s="62"/>
      <c r="F38" s="62"/>
      <c r="G38" s="62"/>
      <c r="H38" s="69" t="n">
        <f aca="false">(1/12)</f>
        <v>0.0833333333333333</v>
      </c>
      <c r="I38" s="61" t="n">
        <f aca="false">H38*I33</f>
        <v>167.825</v>
      </c>
      <c r="J38" s="67"/>
    </row>
    <row r="39" customFormat="false" ht="12.75" hidden="false" customHeight="false" outlineLevel="0" collapsed="false">
      <c r="A39" s="58" t="s">
        <v>43</v>
      </c>
      <c r="B39" s="62" t="s">
        <v>80</v>
      </c>
      <c r="C39" s="62"/>
      <c r="D39" s="62"/>
      <c r="E39" s="62"/>
      <c r="F39" s="62"/>
      <c r="G39" s="62"/>
      <c r="H39" s="69" t="n">
        <f aca="false">(1/12*0.3333)</f>
        <v>0.027775</v>
      </c>
      <c r="I39" s="61" t="n">
        <f aca="false">H39*I33</f>
        <v>55.9360725</v>
      </c>
      <c r="J39" s="70"/>
      <c r="K39" s="70"/>
    </row>
    <row r="40" customFormat="false" ht="12.75" hidden="false" customHeight="false" outlineLevel="0" collapsed="false">
      <c r="A40" s="58" t="s">
        <v>81</v>
      </c>
      <c r="B40" s="58"/>
      <c r="C40" s="58"/>
      <c r="D40" s="58"/>
      <c r="E40" s="58"/>
      <c r="F40" s="58"/>
      <c r="G40" s="58"/>
      <c r="H40" s="71" t="n">
        <f aca="false">SUM(H37:H39)</f>
        <v>0.194441666666667</v>
      </c>
      <c r="I40" s="64" t="n">
        <f aca="false">I37+I38+I39</f>
        <v>391.5860725</v>
      </c>
      <c r="J40" s="70"/>
      <c r="K40" s="70"/>
    </row>
    <row r="41" customFormat="false" ht="12.75" hidden="false" customHeight="false" outlineLevel="0" collapsed="false">
      <c r="A41" s="72"/>
      <c r="B41" s="72"/>
      <c r="C41" s="72"/>
      <c r="D41" s="72"/>
      <c r="E41" s="72"/>
      <c r="F41" s="72"/>
      <c r="G41" s="72"/>
      <c r="H41" s="72"/>
      <c r="I41" s="72"/>
      <c r="J41" s="70"/>
      <c r="K41" s="70"/>
    </row>
    <row r="42" customFormat="false" ht="12.75" hidden="false" customHeight="false" outlineLevel="0" collapsed="false">
      <c r="A42" s="49" t="s">
        <v>82</v>
      </c>
      <c r="B42" s="49"/>
      <c r="C42" s="49"/>
      <c r="D42" s="49"/>
      <c r="E42" s="49"/>
      <c r="F42" s="49"/>
      <c r="G42" s="49"/>
      <c r="H42" s="49" t="s">
        <v>65</v>
      </c>
      <c r="I42" s="49" t="s">
        <v>66</v>
      </c>
      <c r="J42" s="70"/>
      <c r="K42" s="70"/>
      <c r="L42" s="73"/>
    </row>
    <row r="43" customFormat="false" ht="12.75" hidden="false" customHeight="false" outlineLevel="0" collapsed="false">
      <c r="A43" s="58" t="s">
        <v>37</v>
      </c>
      <c r="B43" s="62" t="s">
        <v>83</v>
      </c>
      <c r="C43" s="62"/>
      <c r="D43" s="62"/>
      <c r="E43" s="62"/>
      <c r="F43" s="62"/>
      <c r="G43" s="62"/>
      <c r="H43" s="69" t="n">
        <v>0.2</v>
      </c>
      <c r="I43" s="61" t="n">
        <f aca="false">(H43*I33)+(H43*I40)</f>
        <v>481.0972145</v>
      </c>
      <c r="J43" s="70"/>
      <c r="K43" s="70"/>
      <c r="L43" s="73"/>
    </row>
    <row r="44" customFormat="false" ht="12.75" hidden="false" customHeight="false" outlineLevel="0" collapsed="false">
      <c r="A44" s="58" t="s">
        <v>40</v>
      </c>
      <c r="B44" s="62" t="s">
        <v>84</v>
      </c>
      <c r="C44" s="62"/>
      <c r="D44" s="62"/>
      <c r="E44" s="62"/>
      <c r="F44" s="62"/>
      <c r="G44" s="62"/>
      <c r="H44" s="69" t="n">
        <v>0.025</v>
      </c>
      <c r="I44" s="61" t="n">
        <f aca="false">(H44*I33)+(H44*I40)</f>
        <v>60.1371518125</v>
      </c>
      <c r="J44" s="70"/>
      <c r="K44" s="70"/>
    </row>
    <row r="45" customFormat="false" ht="12.75" hidden="false" customHeight="false" outlineLevel="0" collapsed="false">
      <c r="A45" s="58" t="s">
        <v>43</v>
      </c>
      <c r="B45" s="62" t="s">
        <v>85</v>
      </c>
      <c r="C45" s="62"/>
      <c r="D45" s="62"/>
      <c r="E45" s="62"/>
      <c r="F45" s="62"/>
      <c r="G45" s="62"/>
      <c r="H45" s="69" t="n">
        <v>0.03</v>
      </c>
      <c r="I45" s="61" t="n">
        <f aca="false">(H45*I33)+(H45*I40)</f>
        <v>72.164582175</v>
      </c>
      <c r="J45" s="70"/>
      <c r="K45" s="70"/>
    </row>
    <row r="46" customFormat="false" ht="12.75" hidden="false" customHeight="false" outlineLevel="0" collapsed="false">
      <c r="A46" s="58" t="s">
        <v>45</v>
      </c>
      <c r="B46" s="62" t="s">
        <v>86</v>
      </c>
      <c r="C46" s="62"/>
      <c r="D46" s="62"/>
      <c r="E46" s="62"/>
      <c r="F46" s="62"/>
      <c r="G46" s="62"/>
      <c r="H46" s="69" t="n">
        <v>0.015</v>
      </c>
      <c r="I46" s="61" t="n">
        <f aca="false">(H46*I33)+(H46*I40)</f>
        <v>36.0822910875</v>
      </c>
      <c r="J46" s="70"/>
      <c r="K46" s="70"/>
    </row>
    <row r="47" customFormat="false" ht="12.75" hidden="false" customHeight="false" outlineLevel="0" collapsed="false">
      <c r="A47" s="58" t="s">
        <v>47</v>
      </c>
      <c r="B47" s="62" t="s">
        <v>87</v>
      </c>
      <c r="C47" s="62"/>
      <c r="D47" s="62"/>
      <c r="E47" s="62"/>
      <c r="F47" s="62"/>
      <c r="G47" s="62"/>
      <c r="H47" s="69" t="n">
        <v>0.01</v>
      </c>
      <c r="I47" s="61" t="n">
        <f aca="false">(H47*I33)+(H47*I40)</f>
        <v>24.054860725</v>
      </c>
      <c r="J47" s="70"/>
      <c r="K47" s="70"/>
    </row>
    <row r="48" customFormat="false" ht="12.75" hidden="false" customHeight="false" outlineLevel="0" collapsed="false">
      <c r="A48" s="58" t="s">
        <v>71</v>
      </c>
      <c r="B48" s="62" t="s">
        <v>88</v>
      </c>
      <c r="C48" s="62"/>
      <c r="D48" s="62"/>
      <c r="E48" s="62"/>
      <c r="F48" s="62"/>
      <c r="G48" s="62"/>
      <c r="H48" s="69" t="n">
        <v>0.006</v>
      </c>
      <c r="I48" s="61" t="n">
        <f aca="false">(H48*I33)+(H48*I40)</f>
        <v>14.432916435</v>
      </c>
      <c r="J48" s="67"/>
    </row>
    <row r="49" customFormat="false" ht="12.75" hidden="false" customHeight="false" outlineLevel="0" collapsed="false">
      <c r="A49" s="58" t="s">
        <v>73</v>
      </c>
      <c r="B49" s="62" t="s">
        <v>89</v>
      </c>
      <c r="C49" s="62"/>
      <c r="D49" s="62"/>
      <c r="E49" s="62"/>
      <c r="F49" s="62"/>
      <c r="G49" s="62"/>
      <c r="H49" s="69" t="n">
        <v>0.002</v>
      </c>
      <c r="I49" s="61" t="n">
        <f aca="false">(H49*I33)+(H49*I40)</f>
        <v>4.810972145</v>
      </c>
      <c r="J49" s="67"/>
    </row>
    <row r="50" customFormat="false" ht="12.75" hidden="false" customHeight="false" outlineLevel="0" collapsed="false">
      <c r="A50" s="58" t="s">
        <v>90</v>
      </c>
      <c r="B50" s="62" t="s">
        <v>91</v>
      </c>
      <c r="C50" s="62"/>
      <c r="D50" s="62"/>
      <c r="E50" s="62"/>
      <c r="F50" s="62"/>
      <c r="G50" s="62"/>
      <c r="H50" s="69" t="n">
        <v>0.08</v>
      </c>
      <c r="I50" s="61" t="n">
        <f aca="false">(H50*I33)+(H50*I40)</f>
        <v>192.4388858</v>
      </c>
      <c r="J50" s="67"/>
    </row>
    <row r="51" customFormat="false" ht="12.75" hidden="false" customHeight="false" outlineLevel="0" collapsed="false">
      <c r="A51" s="58" t="s">
        <v>92</v>
      </c>
      <c r="B51" s="58"/>
      <c r="C51" s="58"/>
      <c r="D51" s="58"/>
      <c r="E51" s="58"/>
      <c r="F51" s="58"/>
      <c r="G51" s="58"/>
      <c r="H51" s="71" t="n">
        <f aca="false">SUM(H43:H50)</f>
        <v>0.368</v>
      </c>
      <c r="I51" s="64" t="n">
        <f aca="false">SUM(I43:I50)</f>
        <v>885.21887468</v>
      </c>
      <c r="J51" s="67"/>
      <c r="K51" s="74"/>
    </row>
    <row r="52" customFormat="false" ht="12.75" hidden="false" customHeight="false" outlineLevel="0" collapsed="false">
      <c r="A52" s="75"/>
      <c r="B52" s="75"/>
      <c r="C52" s="75"/>
      <c r="D52" s="75"/>
      <c r="E52" s="75"/>
      <c r="F52" s="75"/>
      <c r="G52" s="75"/>
      <c r="H52" s="75"/>
      <c r="I52" s="75"/>
      <c r="J52" s="67"/>
    </row>
    <row r="53" customFormat="false" ht="12.75" hidden="false" customHeight="false" outlineLevel="0" collapsed="false">
      <c r="A53" s="76" t="s">
        <v>93</v>
      </c>
      <c r="B53" s="76"/>
      <c r="C53" s="76"/>
      <c r="D53" s="76"/>
      <c r="E53" s="76"/>
      <c r="F53" s="76"/>
      <c r="G53" s="76"/>
      <c r="H53" s="77"/>
      <c r="I53" s="76" t="s">
        <v>66</v>
      </c>
      <c r="J53" s="67"/>
    </row>
    <row r="54" customFormat="false" ht="12.75" hidden="false" customHeight="true" outlineLevel="0" collapsed="false">
      <c r="A54" s="58" t="s">
        <v>37</v>
      </c>
      <c r="B54" s="59" t="s">
        <v>94</v>
      </c>
      <c r="C54" s="59"/>
      <c r="D54" s="59"/>
      <c r="E54" s="78" t="n">
        <v>2</v>
      </c>
      <c r="F54" s="79" t="n">
        <v>2</v>
      </c>
      <c r="G54" s="78" t="n">
        <v>22</v>
      </c>
      <c r="H54" s="80" t="s">
        <v>95</v>
      </c>
      <c r="I54" s="61" t="n">
        <f aca="false">((E54*F54*G54)-(I26*0.06))*0</f>
        <v>0</v>
      </c>
      <c r="J54" s="67"/>
      <c r="L54" s="81"/>
    </row>
    <row r="55" customFormat="false" ht="12.75" hidden="false" customHeight="true" outlineLevel="0" collapsed="false">
      <c r="A55" s="58" t="s">
        <v>40</v>
      </c>
      <c r="B55" s="59" t="s">
        <v>96</v>
      </c>
      <c r="C55" s="59"/>
      <c r="D55" s="59"/>
      <c r="E55" s="78" t="n">
        <v>1</v>
      </c>
      <c r="F55" s="79" t="n">
        <v>23.98</v>
      </c>
      <c r="G55" s="78" t="n">
        <v>26</v>
      </c>
      <c r="H55" s="80" t="s">
        <v>95</v>
      </c>
      <c r="I55" s="61" t="n">
        <f aca="false">(E55*F55*(1-0.2)*G55)</f>
        <v>498.784</v>
      </c>
      <c r="J55" s="67"/>
      <c r="L55" s="81"/>
    </row>
    <row r="56" customFormat="false" ht="12.75" hidden="false" customHeight="false" outlineLevel="0" collapsed="false">
      <c r="A56" s="58" t="s">
        <v>43</v>
      </c>
      <c r="B56" s="60" t="s">
        <v>97</v>
      </c>
      <c r="C56" s="60"/>
      <c r="D56" s="60"/>
      <c r="E56" s="60"/>
      <c r="F56" s="60"/>
      <c r="G56" s="60"/>
      <c r="H56" s="80" t="s">
        <v>95</v>
      </c>
      <c r="I56" s="61" t="n">
        <v>135</v>
      </c>
      <c r="J56" s="67"/>
      <c r="L56" s="81"/>
    </row>
    <row r="57" customFormat="false" ht="12.75" hidden="false" customHeight="false" outlineLevel="0" collapsed="false">
      <c r="A57" s="58" t="s">
        <v>45</v>
      </c>
      <c r="B57" s="62" t="s">
        <v>98</v>
      </c>
      <c r="C57" s="62"/>
      <c r="D57" s="62"/>
      <c r="E57" s="62"/>
      <c r="F57" s="62"/>
      <c r="G57" s="62"/>
      <c r="H57" s="82"/>
      <c r="I57" s="61" t="n">
        <f aca="false">H57/12</f>
        <v>0</v>
      </c>
      <c r="J57" s="67"/>
    </row>
    <row r="58" customFormat="false" ht="12.75" hidden="false" customHeight="false" outlineLevel="0" collapsed="false">
      <c r="A58" s="58" t="s">
        <v>47</v>
      </c>
      <c r="B58" s="62" t="s">
        <v>99</v>
      </c>
      <c r="C58" s="62"/>
      <c r="D58" s="62"/>
      <c r="E58" s="62"/>
      <c r="F58" s="62"/>
      <c r="G58" s="62"/>
      <c r="H58" s="80" t="s">
        <v>95</v>
      </c>
      <c r="I58" s="61"/>
      <c r="J58" s="67"/>
    </row>
    <row r="59" customFormat="false" ht="12.75" hidden="false" customHeight="false" outlineLevel="0" collapsed="false">
      <c r="A59" s="58" t="s">
        <v>71</v>
      </c>
      <c r="B59" s="60" t="s">
        <v>100</v>
      </c>
      <c r="C59" s="60"/>
      <c r="D59" s="60"/>
      <c r="E59" s="60"/>
      <c r="F59" s="60"/>
      <c r="G59" s="60"/>
      <c r="H59" s="80" t="s">
        <v>95</v>
      </c>
      <c r="I59" s="61" t="n">
        <v>0</v>
      </c>
      <c r="J59" s="67"/>
    </row>
    <row r="60" customFormat="false" ht="12.75" hidden="false" customHeight="false" outlineLevel="0" collapsed="false">
      <c r="A60" s="58" t="s">
        <v>101</v>
      </c>
      <c r="B60" s="58"/>
      <c r="C60" s="58"/>
      <c r="D60" s="58"/>
      <c r="E60" s="58"/>
      <c r="F60" s="58"/>
      <c r="G60" s="58"/>
      <c r="H60" s="58"/>
      <c r="I60" s="64" t="n">
        <f aca="false">TRUNC(SUM(I54:I59),2)</f>
        <v>633.78</v>
      </c>
      <c r="J60" s="67"/>
    </row>
    <row r="61" customFormat="false" ht="39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67"/>
    </row>
    <row r="62" customFormat="false" ht="12.75" hidden="false" customHeight="false" outlineLevel="0" collapsed="false">
      <c r="A62" s="84" t="s">
        <v>102</v>
      </c>
      <c r="B62" s="84"/>
      <c r="C62" s="84"/>
      <c r="D62" s="84"/>
      <c r="E62" s="84"/>
      <c r="F62" s="84"/>
      <c r="G62" s="84"/>
      <c r="H62" s="84"/>
      <c r="I62" s="84"/>
      <c r="J62" s="67"/>
    </row>
    <row r="63" customFormat="false" ht="12.75" hidden="false" customHeight="false" outlineLevel="0" collapsed="false">
      <c r="A63" s="58" t="s">
        <v>103</v>
      </c>
      <c r="B63" s="58"/>
      <c r="C63" s="58"/>
      <c r="D63" s="58"/>
      <c r="E63" s="58"/>
      <c r="F63" s="58"/>
      <c r="G63" s="58"/>
      <c r="H63" s="58"/>
      <c r="I63" s="58" t="s">
        <v>66</v>
      </c>
      <c r="J63" s="67"/>
    </row>
    <row r="64" customFormat="false" ht="12.75" hidden="false" customHeight="false" outlineLevel="0" collapsed="false">
      <c r="A64" s="58" t="s">
        <v>104</v>
      </c>
      <c r="B64" s="80" t="s">
        <v>105</v>
      </c>
      <c r="C64" s="80"/>
      <c r="D64" s="80"/>
      <c r="E64" s="80"/>
      <c r="F64" s="80"/>
      <c r="G64" s="80"/>
      <c r="H64" s="80"/>
      <c r="I64" s="61" t="n">
        <f aca="false">I40</f>
        <v>391.5860725</v>
      </c>
      <c r="J64" s="67"/>
    </row>
    <row r="65" customFormat="false" ht="12.75" hidden="false" customHeight="false" outlineLevel="0" collapsed="false">
      <c r="A65" s="58" t="s">
        <v>106</v>
      </c>
      <c r="B65" s="80" t="s">
        <v>107</v>
      </c>
      <c r="C65" s="80"/>
      <c r="D65" s="80"/>
      <c r="E65" s="80"/>
      <c r="F65" s="80"/>
      <c r="G65" s="80"/>
      <c r="H65" s="80"/>
      <c r="I65" s="61" t="n">
        <f aca="false">I51</f>
        <v>885.21887468</v>
      </c>
      <c r="J65" s="67"/>
    </row>
    <row r="66" customFormat="false" ht="12.75" hidden="false" customHeight="false" outlineLevel="0" collapsed="false">
      <c r="A66" s="58" t="s">
        <v>108</v>
      </c>
      <c r="B66" s="80" t="s">
        <v>109</v>
      </c>
      <c r="C66" s="80"/>
      <c r="D66" s="80"/>
      <c r="E66" s="80"/>
      <c r="F66" s="80"/>
      <c r="G66" s="80"/>
      <c r="H66" s="80"/>
      <c r="I66" s="61" t="n">
        <f aca="false">I60</f>
        <v>633.78</v>
      </c>
      <c r="J66" s="67"/>
    </row>
    <row r="67" customFormat="false" ht="12.75" hidden="false" customHeight="false" outlineLevel="0" collapsed="false">
      <c r="A67" s="58" t="s">
        <v>110</v>
      </c>
      <c r="B67" s="58"/>
      <c r="C67" s="58"/>
      <c r="D67" s="58"/>
      <c r="E67" s="58"/>
      <c r="F67" s="58"/>
      <c r="G67" s="58"/>
      <c r="H67" s="58"/>
      <c r="I67" s="64" t="n">
        <f aca="false">TRUNC(SUM(I64:I66),2)</f>
        <v>1910.58</v>
      </c>
      <c r="J67" s="67"/>
    </row>
    <row r="68" customFormat="false" ht="12.75" hidden="false" customHeight="false" outlineLevel="0" collapsed="false">
      <c r="A68" s="85"/>
      <c r="B68" s="85"/>
      <c r="C68" s="85"/>
      <c r="D68" s="85"/>
      <c r="E68" s="85"/>
      <c r="F68" s="85"/>
      <c r="G68" s="85"/>
      <c r="H68" s="85"/>
      <c r="I68" s="85"/>
      <c r="J68" s="67"/>
    </row>
    <row r="69" customFormat="false" ht="12.75" hidden="false" customHeight="false" outlineLevel="0" collapsed="false">
      <c r="A69" s="50" t="s">
        <v>111</v>
      </c>
      <c r="B69" s="50"/>
      <c r="C69" s="50"/>
      <c r="D69" s="50"/>
      <c r="E69" s="50"/>
      <c r="F69" s="50"/>
      <c r="G69" s="50"/>
      <c r="H69" s="50"/>
      <c r="I69" s="50"/>
      <c r="J69" s="67"/>
    </row>
    <row r="70" customFormat="false" ht="12.75" hidden="false" customHeight="false" outlineLevel="0" collapsed="false">
      <c r="A70" s="49" t="n">
        <v>3</v>
      </c>
      <c r="B70" s="49" t="s">
        <v>112</v>
      </c>
      <c r="C70" s="49"/>
      <c r="D70" s="49"/>
      <c r="E70" s="49"/>
      <c r="F70" s="49"/>
      <c r="G70" s="49"/>
      <c r="H70" s="76" t="s">
        <v>65</v>
      </c>
      <c r="I70" s="49" t="s">
        <v>66</v>
      </c>
      <c r="J70" s="67"/>
    </row>
    <row r="71" customFormat="false" ht="12.75" hidden="false" customHeight="false" outlineLevel="0" collapsed="false">
      <c r="A71" s="58" t="s">
        <v>37</v>
      </c>
      <c r="B71" s="86" t="s">
        <v>113</v>
      </c>
      <c r="C71" s="86"/>
      <c r="D71" s="86"/>
      <c r="E71" s="86"/>
      <c r="F71" s="86"/>
      <c r="G71" s="86"/>
      <c r="H71" s="87" t="n">
        <f aca="false">5%/12</f>
        <v>0.00416666666666667</v>
      </c>
      <c r="I71" s="88" t="n">
        <f aca="false">H71*I33</f>
        <v>8.39125</v>
      </c>
      <c r="J71" s="67"/>
    </row>
    <row r="72" customFormat="false" ht="12.75" hidden="false" customHeight="false" outlineLevel="0" collapsed="false">
      <c r="A72" s="58" t="s">
        <v>40</v>
      </c>
      <c r="B72" s="86" t="s">
        <v>114</v>
      </c>
      <c r="C72" s="86"/>
      <c r="D72" s="86"/>
      <c r="E72" s="86"/>
      <c r="F72" s="86"/>
      <c r="G72" s="86"/>
      <c r="H72" s="69" t="n">
        <f aca="false">H71*H50</f>
        <v>0.000333333333333333</v>
      </c>
      <c r="I72" s="88" t="n">
        <f aca="false">H72*I33</f>
        <v>0.6713</v>
      </c>
      <c r="J72" s="67"/>
    </row>
    <row r="73" customFormat="false" ht="12.75" hidden="false" customHeight="false" outlineLevel="0" collapsed="false">
      <c r="A73" s="58" t="s">
        <v>43</v>
      </c>
      <c r="B73" s="86" t="s">
        <v>115</v>
      </c>
      <c r="C73" s="86"/>
      <c r="D73" s="86"/>
      <c r="E73" s="86"/>
      <c r="F73" s="86"/>
      <c r="G73" s="86"/>
      <c r="H73" s="69" t="n">
        <v>0.02</v>
      </c>
      <c r="I73" s="88" t="n">
        <f aca="false">H73*I33</f>
        <v>40.278</v>
      </c>
      <c r="J73" s="67"/>
    </row>
    <row r="74" customFormat="false" ht="12.75" hidden="false" customHeight="false" outlineLevel="0" collapsed="false">
      <c r="A74" s="58" t="s">
        <v>45</v>
      </c>
      <c r="B74" s="86" t="s">
        <v>116</v>
      </c>
      <c r="C74" s="86"/>
      <c r="D74" s="86"/>
      <c r="E74" s="86"/>
      <c r="F74" s="86"/>
      <c r="G74" s="86"/>
      <c r="H74" s="89" t="n">
        <f aca="false">7/30/12*100%</f>
        <v>0.0194444444444444</v>
      </c>
      <c r="I74" s="88" t="n">
        <f aca="false">H74*I33</f>
        <v>39.1591666666667</v>
      </c>
      <c r="J74" s="67"/>
    </row>
    <row r="75" customFormat="false" ht="12.75" hidden="false" customHeight="false" outlineLevel="0" collapsed="false">
      <c r="A75" s="58" t="s">
        <v>47</v>
      </c>
      <c r="B75" s="86" t="s">
        <v>117</v>
      </c>
      <c r="C75" s="86"/>
      <c r="D75" s="86"/>
      <c r="E75" s="86"/>
      <c r="F75" s="86"/>
      <c r="G75" s="86"/>
      <c r="H75" s="69" t="n">
        <f aca="false">H74*H51</f>
        <v>0.00715555555555556</v>
      </c>
      <c r="I75" s="88" t="n">
        <f aca="false">H75*I33</f>
        <v>14.4105733333333</v>
      </c>
      <c r="J75" s="67"/>
    </row>
    <row r="76" customFormat="false" ht="12.75" hidden="false" customHeight="false" outlineLevel="0" collapsed="false">
      <c r="A76" s="58" t="s">
        <v>71</v>
      </c>
      <c r="B76" s="86" t="s">
        <v>118</v>
      </c>
      <c r="C76" s="86"/>
      <c r="D76" s="86"/>
      <c r="E76" s="86"/>
      <c r="F76" s="86"/>
      <c r="G76" s="86"/>
      <c r="H76" s="69" t="n">
        <v>0.02</v>
      </c>
      <c r="I76" s="88" t="n">
        <f aca="false">H76*I33</f>
        <v>40.278</v>
      </c>
      <c r="J76" s="67"/>
    </row>
    <row r="77" customFormat="false" ht="12.75" hidden="false" customHeight="false" outlineLevel="0" collapsed="false">
      <c r="A77" s="58" t="s">
        <v>119</v>
      </c>
      <c r="B77" s="58"/>
      <c r="C77" s="58"/>
      <c r="D77" s="58"/>
      <c r="E77" s="58"/>
      <c r="F77" s="58"/>
      <c r="G77" s="58"/>
      <c r="H77" s="90" t="n">
        <f aca="false">TRUNC(SUM(H71:H76),4)</f>
        <v>0.0711</v>
      </c>
      <c r="I77" s="64" t="n">
        <f aca="false">TRUNC(SUM(I71:I76),2)</f>
        <v>143.18</v>
      </c>
      <c r="J77" s="67"/>
    </row>
    <row r="78" customFormat="false" ht="12.75" hidden="false" customHeight="false" outlineLevel="0" collapsed="false">
      <c r="A78" s="91"/>
      <c r="B78" s="91"/>
      <c r="C78" s="91"/>
      <c r="D78" s="91"/>
      <c r="E78" s="91"/>
      <c r="F78" s="91"/>
      <c r="G78" s="91"/>
      <c r="H78" s="91"/>
      <c r="I78" s="91"/>
      <c r="J78" s="67"/>
    </row>
    <row r="79" customFormat="false" ht="12.75" hidden="false" customHeight="false" outlineLevel="0" collapsed="false">
      <c r="A79" s="50" t="s">
        <v>120</v>
      </c>
      <c r="B79" s="50"/>
      <c r="C79" s="50"/>
      <c r="D79" s="50"/>
      <c r="E79" s="50"/>
      <c r="F79" s="50"/>
      <c r="G79" s="50"/>
      <c r="H79" s="50"/>
      <c r="I79" s="50"/>
      <c r="J79" s="67"/>
    </row>
    <row r="80" customFormat="false" ht="12.75" hidden="false" customHeight="false" outlineLevel="0" collapsed="false">
      <c r="A80" s="58" t="s">
        <v>121</v>
      </c>
      <c r="B80" s="58"/>
      <c r="C80" s="58"/>
      <c r="D80" s="58"/>
      <c r="E80" s="58"/>
      <c r="F80" s="58"/>
      <c r="G80" s="58"/>
      <c r="H80" s="58" t="s">
        <v>65</v>
      </c>
      <c r="I80" s="58" t="s">
        <v>66</v>
      </c>
      <c r="J80" s="67"/>
    </row>
    <row r="81" customFormat="false" ht="12.75" hidden="false" customHeight="false" outlineLevel="0" collapsed="false">
      <c r="A81" s="58" t="s">
        <v>37</v>
      </c>
      <c r="B81" s="62" t="s">
        <v>122</v>
      </c>
      <c r="C81" s="62"/>
      <c r="D81" s="62"/>
      <c r="E81" s="62"/>
      <c r="F81" s="62"/>
      <c r="G81" s="62"/>
      <c r="H81" s="69" t="n">
        <f aca="false">(1/12) + (1/12*0.3333)</f>
        <v>0.111108333333333</v>
      </c>
      <c r="I81" s="61" t="n">
        <f aca="false">$I$33*H81</f>
        <v>223.7610725</v>
      </c>
      <c r="J81" s="67"/>
    </row>
    <row r="82" customFormat="false" ht="12.75" hidden="false" customHeight="false" outlineLevel="0" collapsed="false">
      <c r="A82" s="58" t="s">
        <v>40</v>
      </c>
      <c r="B82" s="62" t="s">
        <v>123</v>
      </c>
      <c r="C82" s="62"/>
      <c r="D82" s="62"/>
      <c r="E82" s="62"/>
      <c r="F82" s="62"/>
      <c r="G82" s="62"/>
      <c r="H82" s="69" t="n">
        <v>0.002778</v>
      </c>
      <c r="I82" s="61" t="n">
        <f aca="false">$I$33*H82</f>
        <v>5.5946142</v>
      </c>
      <c r="J82" s="67"/>
    </row>
    <row r="83" customFormat="false" ht="12.75" hidden="false" customHeight="false" outlineLevel="0" collapsed="false">
      <c r="A83" s="58" t="s">
        <v>43</v>
      </c>
      <c r="B83" s="62" t="s">
        <v>124</v>
      </c>
      <c r="C83" s="62"/>
      <c r="D83" s="62"/>
      <c r="E83" s="62"/>
      <c r="F83" s="62"/>
      <c r="G83" s="62"/>
      <c r="H83" s="69" t="n">
        <v>0.000208</v>
      </c>
      <c r="I83" s="61" t="n">
        <f aca="false">$I$33*H83</f>
        <v>0.4188912</v>
      </c>
      <c r="J83" s="67"/>
    </row>
    <row r="84" customFormat="false" ht="12.75" hidden="false" customHeight="false" outlineLevel="0" collapsed="false">
      <c r="A84" s="58" t="s">
        <v>45</v>
      </c>
      <c r="B84" s="62" t="s">
        <v>125</v>
      </c>
      <c r="C84" s="62"/>
      <c r="D84" s="62"/>
      <c r="E84" s="62"/>
      <c r="F84" s="62"/>
      <c r="G84" s="62"/>
      <c r="H84" s="69" t="n">
        <v>0.005</v>
      </c>
      <c r="I84" s="61" t="n">
        <f aca="false">$I$33*H84</f>
        <v>10.0695</v>
      </c>
      <c r="J84" s="67"/>
    </row>
    <row r="85" customFormat="false" ht="12.75" hidden="false" customHeight="false" outlineLevel="0" collapsed="false">
      <c r="A85" s="58" t="s">
        <v>47</v>
      </c>
      <c r="B85" s="62" t="s">
        <v>126</v>
      </c>
      <c r="C85" s="62"/>
      <c r="D85" s="62"/>
      <c r="E85" s="62"/>
      <c r="F85" s="62"/>
      <c r="G85" s="62"/>
      <c r="H85" s="69" t="n">
        <v>0.00074</v>
      </c>
      <c r="I85" s="61" t="n">
        <f aca="false">$I$33*H85</f>
        <v>1.490286</v>
      </c>
      <c r="J85" s="67"/>
    </row>
    <row r="86" customFormat="false" ht="12.75" hidden="false" customHeight="false" outlineLevel="0" collapsed="false">
      <c r="A86" s="58" t="s">
        <v>71</v>
      </c>
      <c r="B86" s="62" t="s">
        <v>127</v>
      </c>
      <c r="C86" s="62"/>
      <c r="D86" s="62"/>
      <c r="E86" s="62"/>
      <c r="F86" s="62"/>
      <c r="G86" s="62"/>
      <c r="H86" s="69" t="n">
        <v>0.002778</v>
      </c>
      <c r="I86" s="61" t="n">
        <f aca="false">$I$33*H86</f>
        <v>5.5946142</v>
      </c>
      <c r="J86" s="67"/>
    </row>
    <row r="87" customFormat="false" ht="12.75" hidden="false" customHeight="false" outlineLevel="0" collapsed="false">
      <c r="A87" s="58"/>
      <c r="B87" s="58" t="s">
        <v>128</v>
      </c>
      <c r="C87" s="58"/>
      <c r="D87" s="58"/>
      <c r="E87" s="58"/>
      <c r="F87" s="58"/>
      <c r="G87" s="58"/>
      <c r="H87" s="71" t="n">
        <f aca="false">H81+H82+H83+H84+H85+H86</f>
        <v>0.122612333333333</v>
      </c>
      <c r="I87" s="64" t="n">
        <f aca="false">I81+I82+I83+I84+I85+I86</f>
        <v>246.9289781</v>
      </c>
      <c r="J87" s="67"/>
    </row>
    <row r="88" customFormat="false" ht="12.75" hidden="false" customHeight="false" outlineLevel="0" collapsed="false">
      <c r="A88" s="92"/>
      <c r="B88" s="92"/>
      <c r="C88" s="92"/>
      <c r="D88" s="92"/>
      <c r="E88" s="92"/>
      <c r="F88" s="92"/>
      <c r="G88" s="92"/>
      <c r="H88" s="92"/>
      <c r="I88" s="92"/>
      <c r="J88" s="67"/>
    </row>
    <row r="89" customFormat="false" ht="12.75" hidden="false" customHeight="false" outlineLevel="0" collapsed="false">
      <c r="A89" s="49" t="s">
        <v>129</v>
      </c>
      <c r="B89" s="49"/>
      <c r="C89" s="49"/>
      <c r="D89" s="49"/>
      <c r="E89" s="49"/>
      <c r="F89" s="49"/>
      <c r="G89" s="49"/>
      <c r="H89" s="49" t="s">
        <v>65</v>
      </c>
      <c r="I89" s="49" t="s">
        <v>66</v>
      </c>
      <c r="J89" s="67"/>
    </row>
    <row r="90" customFormat="false" ht="12.75" hidden="false" customHeight="false" outlineLevel="0" collapsed="false">
      <c r="A90" s="49" t="s">
        <v>37</v>
      </c>
      <c r="B90" s="48" t="s">
        <v>130</v>
      </c>
      <c r="C90" s="48"/>
      <c r="D90" s="48"/>
      <c r="E90" s="48"/>
      <c r="F90" s="48"/>
      <c r="G90" s="48"/>
      <c r="H90" s="93" t="n">
        <v>0</v>
      </c>
      <c r="I90" s="57" t="n">
        <f aca="false">$I$33*H90</f>
        <v>0</v>
      </c>
      <c r="J90" s="67"/>
    </row>
    <row r="91" customFormat="false" ht="12.75" hidden="false" customHeight="false" outlineLevel="0" collapsed="false">
      <c r="A91" s="49" t="s">
        <v>131</v>
      </c>
      <c r="B91" s="49"/>
      <c r="C91" s="49"/>
      <c r="D91" s="49"/>
      <c r="E91" s="49"/>
      <c r="F91" s="49"/>
      <c r="G91" s="49"/>
      <c r="H91" s="94" t="n">
        <f aca="false">H90</f>
        <v>0</v>
      </c>
      <c r="I91" s="95" t="n">
        <f aca="false">I90</f>
        <v>0</v>
      </c>
      <c r="J91" s="67"/>
    </row>
    <row r="92" customFormat="false" ht="12.75" hidden="false" customHeight="false" outlineLevel="0" collapsed="false">
      <c r="A92" s="96"/>
      <c r="B92" s="96"/>
      <c r="C92" s="96"/>
      <c r="D92" s="96"/>
      <c r="E92" s="96"/>
      <c r="F92" s="96"/>
      <c r="G92" s="96"/>
      <c r="H92" s="96"/>
      <c r="I92" s="96"/>
      <c r="J92" s="67"/>
    </row>
    <row r="93" customFormat="false" ht="12.75" hidden="false" customHeight="false" outlineLevel="0" collapsed="false">
      <c r="A93" s="84" t="s">
        <v>132</v>
      </c>
      <c r="B93" s="84"/>
      <c r="C93" s="84"/>
      <c r="D93" s="84"/>
      <c r="E93" s="84"/>
      <c r="F93" s="84"/>
      <c r="G93" s="84"/>
      <c r="H93" s="84"/>
      <c r="I93" s="84"/>
      <c r="J93" s="67"/>
    </row>
    <row r="94" customFormat="false" ht="12.75" hidden="false" customHeight="false" outlineLevel="0" collapsed="false">
      <c r="A94" s="58" t="s">
        <v>133</v>
      </c>
      <c r="B94" s="58"/>
      <c r="C94" s="58"/>
      <c r="D94" s="58"/>
      <c r="E94" s="58"/>
      <c r="F94" s="58"/>
      <c r="G94" s="58"/>
      <c r="H94" s="58"/>
      <c r="I94" s="58" t="s">
        <v>66</v>
      </c>
      <c r="J94" s="67"/>
    </row>
    <row r="95" customFormat="false" ht="12.75" hidden="false" customHeight="false" outlineLevel="0" collapsed="false">
      <c r="A95" s="58" t="s">
        <v>134</v>
      </c>
      <c r="B95" s="80" t="s">
        <v>135</v>
      </c>
      <c r="C95" s="80"/>
      <c r="D95" s="80"/>
      <c r="E95" s="80"/>
      <c r="F95" s="80"/>
      <c r="G95" s="80"/>
      <c r="H95" s="80"/>
      <c r="I95" s="61" t="n">
        <f aca="false">I87</f>
        <v>246.9289781</v>
      </c>
      <c r="J95" s="67"/>
    </row>
    <row r="96" customFormat="false" ht="12.75" hidden="false" customHeight="false" outlineLevel="0" collapsed="false">
      <c r="A96" s="58" t="s">
        <v>136</v>
      </c>
      <c r="B96" s="80" t="s">
        <v>137</v>
      </c>
      <c r="C96" s="80"/>
      <c r="D96" s="80"/>
      <c r="E96" s="80"/>
      <c r="F96" s="80"/>
      <c r="G96" s="80"/>
      <c r="H96" s="80"/>
      <c r="I96" s="61" t="n">
        <f aca="false">I91</f>
        <v>0</v>
      </c>
      <c r="J96" s="67"/>
    </row>
    <row r="97" customFormat="false" ht="12.75" hidden="false" customHeight="false" outlineLevel="0" collapsed="false">
      <c r="A97" s="58" t="s">
        <v>138</v>
      </c>
      <c r="B97" s="58"/>
      <c r="C97" s="58"/>
      <c r="D97" s="58"/>
      <c r="E97" s="58"/>
      <c r="F97" s="58"/>
      <c r="G97" s="58"/>
      <c r="H97" s="58"/>
      <c r="I97" s="64" t="n">
        <f aca="false">TRUNC(SUM(I95:I96),2)</f>
        <v>246.92</v>
      </c>
      <c r="J97" s="67"/>
    </row>
    <row r="98" customFormat="false" ht="12.75" hidden="false" customHeight="false" outlineLevel="0" collapsed="false">
      <c r="A98" s="85"/>
      <c r="B98" s="85"/>
      <c r="C98" s="85"/>
      <c r="D98" s="85"/>
      <c r="E98" s="85"/>
      <c r="F98" s="85"/>
      <c r="G98" s="85"/>
      <c r="H98" s="85"/>
      <c r="I98" s="85"/>
      <c r="J98" s="67"/>
    </row>
    <row r="99" customFormat="false" ht="12.75" hidden="false" customHeight="false" outlineLevel="0" collapsed="false">
      <c r="A99" s="50" t="s">
        <v>139</v>
      </c>
      <c r="B99" s="50"/>
      <c r="C99" s="50"/>
      <c r="D99" s="50"/>
      <c r="E99" s="50"/>
      <c r="F99" s="50"/>
      <c r="G99" s="50"/>
      <c r="H99" s="50"/>
      <c r="I99" s="50"/>
      <c r="J99" s="67"/>
    </row>
    <row r="100" customFormat="false" ht="12.75" hidden="false" customHeight="false" outlineLevel="0" collapsed="false">
      <c r="A100" s="49" t="n">
        <v>5</v>
      </c>
      <c r="B100" s="49" t="s">
        <v>140</v>
      </c>
      <c r="C100" s="49"/>
      <c r="D100" s="49"/>
      <c r="E100" s="49"/>
      <c r="F100" s="49"/>
      <c r="G100" s="49"/>
      <c r="H100" s="49"/>
      <c r="I100" s="49" t="s">
        <v>66</v>
      </c>
      <c r="J100" s="67"/>
    </row>
    <row r="101" customFormat="false" ht="12.75" hidden="false" customHeight="false" outlineLevel="0" collapsed="false">
      <c r="A101" s="49" t="s">
        <v>37</v>
      </c>
      <c r="B101" s="97" t="s">
        <v>141</v>
      </c>
      <c r="C101" s="97"/>
      <c r="D101" s="97"/>
      <c r="E101" s="97"/>
      <c r="F101" s="97"/>
      <c r="G101" s="97"/>
      <c r="H101" s="47" t="s">
        <v>95</v>
      </c>
      <c r="I101" s="57" t="n">
        <f aca="false">'Insumos-Fardamentos'!D9</f>
        <v>50.825</v>
      </c>
      <c r="J101" s="67"/>
    </row>
    <row r="102" customFormat="false" ht="12.75" hidden="false" customHeight="false" outlineLevel="0" collapsed="false">
      <c r="A102" s="49" t="s">
        <v>40</v>
      </c>
      <c r="B102" s="97" t="s">
        <v>142</v>
      </c>
      <c r="C102" s="97"/>
      <c r="D102" s="97"/>
      <c r="E102" s="97"/>
      <c r="F102" s="97"/>
      <c r="G102" s="97"/>
      <c r="H102" s="47" t="s">
        <v>95</v>
      </c>
      <c r="I102" s="57"/>
      <c r="J102" s="67"/>
    </row>
    <row r="103" customFormat="false" ht="12.75" hidden="false" customHeight="false" outlineLevel="0" collapsed="false">
      <c r="A103" s="98" t="s">
        <v>43</v>
      </c>
      <c r="B103" s="97" t="s">
        <v>143</v>
      </c>
      <c r="C103" s="97"/>
      <c r="D103" s="97"/>
      <c r="E103" s="97"/>
      <c r="F103" s="97"/>
      <c r="G103" s="97"/>
      <c r="H103" s="47" t="s">
        <v>95</v>
      </c>
      <c r="I103" s="57" t="n">
        <v>0</v>
      </c>
      <c r="J103" s="67"/>
    </row>
    <row r="104" customFormat="false" ht="12.75" hidden="false" customHeight="false" outlineLevel="0" collapsed="false">
      <c r="A104" s="98" t="s">
        <v>45</v>
      </c>
      <c r="B104" s="97" t="s">
        <v>144</v>
      </c>
      <c r="C104" s="97"/>
      <c r="D104" s="97"/>
      <c r="E104" s="97"/>
      <c r="F104" s="97"/>
      <c r="G104" s="97"/>
      <c r="H104" s="47" t="s">
        <v>95</v>
      </c>
      <c r="I104" s="57" t="n">
        <v>0</v>
      </c>
      <c r="J104" s="67"/>
    </row>
    <row r="105" customFormat="false" ht="12.75" hidden="false" customHeight="false" outlineLevel="0" collapsed="false">
      <c r="A105" s="98" t="s">
        <v>47</v>
      </c>
      <c r="B105" s="97" t="s">
        <v>145</v>
      </c>
      <c r="C105" s="97"/>
      <c r="D105" s="97"/>
      <c r="E105" s="97"/>
      <c r="F105" s="97"/>
      <c r="G105" s="97"/>
      <c r="H105" s="47" t="s">
        <v>95</v>
      </c>
      <c r="I105" s="57" t="n">
        <f aca="false">'Insumos-Fardamentos'!D14</f>
        <v>47.26</v>
      </c>
      <c r="J105" s="67"/>
    </row>
    <row r="106" customFormat="false" ht="12.75" hidden="false" customHeight="false" outlineLevel="0" collapsed="false">
      <c r="A106" s="49" t="s">
        <v>146</v>
      </c>
      <c r="B106" s="49"/>
      <c r="C106" s="49"/>
      <c r="D106" s="49"/>
      <c r="E106" s="49"/>
      <c r="F106" s="49"/>
      <c r="G106" s="49"/>
      <c r="H106" s="94" t="s">
        <v>95</v>
      </c>
      <c r="I106" s="95" t="n">
        <f aca="false">TRUNC(SUM(I101:I105),2)</f>
        <v>98.08</v>
      </c>
      <c r="J106" s="67"/>
    </row>
    <row r="107" customFormat="false" ht="12.75" hidden="false" customHeight="false" outlineLevel="0" collapsed="false">
      <c r="A107" s="85"/>
      <c r="B107" s="85"/>
      <c r="C107" s="85"/>
      <c r="D107" s="85"/>
      <c r="E107" s="85"/>
      <c r="F107" s="85"/>
      <c r="G107" s="85"/>
      <c r="H107" s="85"/>
      <c r="I107" s="85"/>
      <c r="J107" s="67"/>
    </row>
    <row r="108" customFormat="false" ht="12.75" hidden="false" customHeight="false" outlineLevel="0" collapsed="false">
      <c r="A108" s="50" t="s">
        <v>147</v>
      </c>
      <c r="B108" s="50"/>
      <c r="C108" s="50"/>
      <c r="D108" s="50"/>
      <c r="E108" s="50"/>
      <c r="F108" s="50"/>
      <c r="G108" s="50"/>
      <c r="H108" s="50"/>
      <c r="I108" s="50"/>
      <c r="J108" s="67"/>
    </row>
    <row r="109" customFormat="false" ht="12.75" hidden="false" customHeight="false" outlineLevel="0" collapsed="false">
      <c r="A109" s="49" t="n">
        <v>6</v>
      </c>
      <c r="B109" s="49" t="s">
        <v>148</v>
      </c>
      <c r="C109" s="49"/>
      <c r="D109" s="49"/>
      <c r="E109" s="49"/>
      <c r="F109" s="49"/>
      <c r="G109" s="49"/>
      <c r="H109" s="49" t="s">
        <v>65</v>
      </c>
      <c r="I109" s="49" t="s">
        <v>66</v>
      </c>
      <c r="J109" s="67"/>
    </row>
    <row r="110" customFormat="false" ht="12.75" hidden="false" customHeight="false" outlineLevel="0" collapsed="false">
      <c r="A110" s="49" t="s">
        <v>37</v>
      </c>
      <c r="B110" s="48" t="s">
        <v>149</v>
      </c>
      <c r="C110" s="48"/>
      <c r="D110" s="48"/>
      <c r="E110" s="48"/>
      <c r="F110" s="48"/>
      <c r="G110" s="48"/>
      <c r="H110" s="99" t="n">
        <v>0.05</v>
      </c>
      <c r="I110" s="57" t="n">
        <f aca="false">TRUNC(H110*I134,2)</f>
        <v>220.63</v>
      </c>
      <c r="J110" s="67"/>
    </row>
    <row r="111" customFormat="false" ht="12.75" hidden="false" customHeight="false" outlineLevel="0" collapsed="false">
      <c r="A111" s="49" t="s">
        <v>40</v>
      </c>
      <c r="B111" s="48" t="s">
        <v>150</v>
      </c>
      <c r="C111" s="48"/>
      <c r="D111" s="48"/>
      <c r="E111" s="48"/>
      <c r="F111" s="48"/>
      <c r="G111" s="48"/>
      <c r="H111" s="99" t="n">
        <v>0.05</v>
      </c>
      <c r="I111" s="57" t="n">
        <f aca="false">TRUNC(H111*(I110+I134),2)</f>
        <v>231.66</v>
      </c>
      <c r="J111" s="67"/>
    </row>
    <row r="112" customFormat="false" ht="12.75" hidden="false" customHeight="false" outlineLevel="0" collapsed="false">
      <c r="A112" s="49" t="s">
        <v>43</v>
      </c>
      <c r="B112" s="100" t="s">
        <v>151</v>
      </c>
      <c r="C112" s="100"/>
      <c r="D112" s="100"/>
      <c r="E112" s="100"/>
      <c r="F112" s="100"/>
      <c r="G112" s="100"/>
      <c r="H112" s="101"/>
      <c r="I112" s="57"/>
      <c r="J112" s="67"/>
    </row>
    <row r="113" customFormat="false" ht="12.75" hidden="false" customHeight="false" outlineLevel="0" collapsed="false">
      <c r="A113" s="49" t="s">
        <v>152</v>
      </c>
      <c r="B113" s="48" t="s">
        <v>153</v>
      </c>
      <c r="C113" s="48"/>
      <c r="D113" s="48"/>
      <c r="E113" s="48"/>
      <c r="F113" s="48"/>
      <c r="G113" s="48"/>
      <c r="H113" s="102" t="n">
        <v>0.0065</v>
      </c>
      <c r="I113" s="57" t="n">
        <f aca="false">TRUNC(H113*I123,2)</f>
        <v>34.61</v>
      </c>
      <c r="J113" s="67"/>
    </row>
    <row r="114" customFormat="false" ht="12.75" hidden="false" customHeight="false" outlineLevel="0" collapsed="false">
      <c r="A114" s="49" t="s">
        <v>154</v>
      </c>
      <c r="B114" s="48" t="s">
        <v>155</v>
      </c>
      <c r="C114" s="48"/>
      <c r="D114" s="48"/>
      <c r="E114" s="48"/>
      <c r="F114" s="48"/>
      <c r="G114" s="48"/>
      <c r="H114" s="103" t="n">
        <v>0.03</v>
      </c>
      <c r="I114" s="57" t="n">
        <f aca="false">TRUNC(H114*I123,2)</f>
        <v>159.76</v>
      </c>
      <c r="J114" s="67"/>
    </row>
    <row r="115" customFormat="false" ht="12.75" hidden="false" customHeight="false" outlineLevel="0" collapsed="false">
      <c r="A115" s="49" t="s">
        <v>156</v>
      </c>
      <c r="B115" s="48" t="s">
        <v>157</v>
      </c>
      <c r="C115" s="48"/>
      <c r="D115" s="48"/>
      <c r="E115" s="48"/>
      <c r="F115" s="48"/>
      <c r="G115" s="48"/>
      <c r="H115" s="104" t="n">
        <v>0.05</v>
      </c>
      <c r="I115" s="57" t="n">
        <f aca="false">TRUNC(H115*I123,2)</f>
        <v>266.28</v>
      </c>
      <c r="J115" s="67"/>
    </row>
    <row r="116" customFormat="false" ht="12.75" hidden="false" customHeight="false" outlineLevel="0" collapsed="false">
      <c r="A116" s="49" t="s">
        <v>158</v>
      </c>
      <c r="B116" s="49"/>
      <c r="C116" s="49"/>
      <c r="D116" s="49"/>
      <c r="E116" s="49"/>
      <c r="F116" s="49"/>
      <c r="G116" s="49"/>
      <c r="H116" s="102" t="n">
        <f aca="false">SUM(H110:H115)</f>
        <v>0.1865</v>
      </c>
      <c r="I116" s="95" t="n">
        <f aca="false">TRUNC(SUM(I110:I115),2)</f>
        <v>912.94</v>
      </c>
      <c r="J116" s="67"/>
    </row>
    <row r="117" customFormat="false" ht="76.5" hidden="false" customHeight="true" outlineLevel="0" collapsed="false">
      <c r="A117" s="52"/>
      <c r="B117" s="105"/>
      <c r="C117" s="105"/>
      <c r="D117" s="105"/>
      <c r="E117" s="105"/>
      <c r="F117" s="105"/>
      <c r="G117" s="105"/>
      <c r="H117" s="105"/>
      <c r="I117" s="105"/>
    </row>
    <row r="118" customFormat="false" ht="12.75" hidden="false" customHeight="false" outlineLevel="0" collapsed="false">
      <c r="A118" s="106" t="s">
        <v>159</v>
      </c>
      <c r="B118" s="107" t="s">
        <v>160</v>
      </c>
      <c r="C118" s="107"/>
      <c r="D118" s="107"/>
      <c r="E118" s="107"/>
      <c r="F118" s="107"/>
      <c r="G118" s="107"/>
      <c r="H118" s="108" t="n">
        <f aca="false">TRUNC(H113+H114+H115,4)</f>
        <v>0.0865</v>
      </c>
      <c r="I118" s="109"/>
    </row>
    <row r="119" customFormat="false" ht="12.75" hidden="false" customHeight="false" outlineLevel="0" collapsed="false">
      <c r="A119" s="110"/>
      <c r="B119" s="111" t="n">
        <v>100</v>
      </c>
      <c r="C119" s="111"/>
      <c r="D119" s="111"/>
      <c r="E119" s="111"/>
      <c r="F119" s="111"/>
      <c r="G119" s="111"/>
      <c r="H119" s="112"/>
      <c r="I119" s="113"/>
    </row>
    <row r="120" customFormat="false" ht="12.75" hidden="false" customHeight="false" outlineLevel="0" collapsed="false">
      <c r="A120" s="114"/>
      <c r="B120" s="111"/>
      <c r="C120" s="111"/>
      <c r="D120" s="111"/>
      <c r="E120" s="111"/>
      <c r="F120" s="111"/>
      <c r="G120" s="111"/>
      <c r="H120" s="112"/>
      <c r="I120" s="113"/>
    </row>
    <row r="121" customFormat="false" ht="12.75" hidden="false" customHeight="false" outlineLevel="0" collapsed="false">
      <c r="A121" s="110" t="s">
        <v>161</v>
      </c>
      <c r="B121" s="111" t="s">
        <v>162</v>
      </c>
      <c r="C121" s="111"/>
      <c r="D121" s="111"/>
      <c r="E121" s="111"/>
      <c r="F121" s="111"/>
      <c r="G121" s="111"/>
      <c r="H121" s="112"/>
      <c r="I121" s="113" t="n">
        <f aca="false">TRUNC(I134+I110+I111,2)</f>
        <v>4864.95</v>
      </c>
    </row>
    <row r="122" customFormat="false" ht="12.75" hidden="false" customHeight="false" outlineLevel="0" collapsed="false">
      <c r="A122" s="110"/>
      <c r="B122" s="111"/>
      <c r="C122" s="111"/>
      <c r="D122" s="111"/>
      <c r="E122" s="111"/>
      <c r="F122" s="111"/>
      <c r="G122" s="111"/>
      <c r="H122" s="112"/>
      <c r="I122" s="113"/>
    </row>
    <row r="123" customFormat="false" ht="12.75" hidden="false" customHeight="false" outlineLevel="0" collapsed="false">
      <c r="A123" s="110" t="s">
        <v>163</v>
      </c>
      <c r="B123" s="111" t="s">
        <v>164</v>
      </c>
      <c r="C123" s="111"/>
      <c r="D123" s="111"/>
      <c r="E123" s="111"/>
      <c r="F123" s="111"/>
      <c r="G123" s="111"/>
      <c r="H123" s="112"/>
      <c r="I123" s="113" t="n">
        <f aca="false">I121/(1-H118)</f>
        <v>5325.6157635468</v>
      </c>
    </row>
    <row r="124" customFormat="false" ht="12.75" hidden="false" customHeight="false" outlineLevel="0" collapsed="false">
      <c r="A124" s="110"/>
      <c r="B124" s="111"/>
      <c r="C124" s="111"/>
      <c r="D124" s="111"/>
      <c r="E124" s="111"/>
      <c r="F124" s="111"/>
      <c r="G124" s="111"/>
      <c r="H124" s="112"/>
      <c r="I124" s="113"/>
    </row>
    <row r="125" customFormat="false" ht="12.75" hidden="false" customHeight="false" outlineLevel="0" collapsed="false">
      <c r="A125" s="115"/>
      <c r="B125" s="116" t="s">
        <v>165</v>
      </c>
      <c r="C125" s="116"/>
      <c r="D125" s="116"/>
      <c r="E125" s="116"/>
      <c r="F125" s="116"/>
      <c r="G125" s="116"/>
      <c r="H125" s="117"/>
      <c r="I125" s="118" t="n">
        <f aca="false">TRUNC(I123-I121,2)</f>
        <v>460.66</v>
      </c>
      <c r="K125" s="119"/>
    </row>
    <row r="126" customFormat="false" ht="12.75" hidden="false" customHeight="false" outlineLevel="0" collapsed="false">
      <c r="A126" s="52"/>
      <c r="B126" s="52"/>
      <c r="C126" s="52"/>
      <c r="D126" s="52"/>
      <c r="E126" s="52"/>
      <c r="F126" s="52"/>
      <c r="G126" s="52"/>
      <c r="H126" s="52"/>
      <c r="I126" s="52"/>
    </row>
    <row r="127" customFormat="false" ht="12.75" hidden="false" customHeight="false" outlineLevel="0" collapsed="false">
      <c r="A127" s="84" t="s">
        <v>166</v>
      </c>
      <c r="B127" s="84"/>
      <c r="C127" s="84"/>
      <c r="D127" s="84"/>
      <c r="E127" s="84"/>
      <c r="F127" s="84"/>
      <c r="G127" s="84"/>
      <c r="H127" s="84"/>
      <c r="I127" s="84"/>
      <c r="K127" s="120"/>
    </row>
    <row r="128" customFormat="false" ht="12.75" hidden="false" customHeight="false" outlineLevel="0" collapsed="false">
      <c r="A128" s="49" t="s">
        <v>167</v>
      </c>
      <c r="B128" s="49"/>
      <c r="C128" s="49"/>
      <c r="D128" s="49"/>
      <c r="E128" s="49"/>
      <c r="F128" s="49"/>
      <c r="G128" s="49"/>
      <c r="H128" s="49"/>
      <c r="I128" s="49" t="s">
        <v>66</v>
      </c>
    </row>
    <row r="129" customFormat="false" ht="12.75" hidden="false" customHeight="false" outlineLevel="0" collapsed="false">
      <c r="A129" s="47" t="s">
        <v>37</v>
      </c>
      <c r="B129" s="48" t="str">
        <f aca="false">A24</f>
        <v>MÓDULO 1 - COMPOSIÇÃO DA REMUNERAÇÃO</v>
      </c>
      <c r="C129" s="48"/>
      <c r="D129" s="48"/>
      <c r="E129" s="48"/>
      <c r="F129" s="48"/>
      <c r="G129" s="48"/>
      <c r="H129" s="48"/>
      <c r="I129" s="57" t="n">
        <f aca="false">I33</f>
        <v>2013.9</v>
      </c>
    </row>
    <row r="130" customFormat="false" ht="12.75" hidden="false" customHeight="false" outlineLevel="0" collapsed="false">
      <c r="A130" s="47" t="s">
        <v>40</v>
      </c>
      <c r="B130" s="48" t="str">
        <f aca="false">A35</f>
        <v>MÓDULO 2 – ENCARGOS E BENEFÍCIOS ANUAIS, MENSAIS E DIÁRIOS</v>
      </c>
      <c r="C130" s="48"/>
      <c r="D130" s="48"/>
      <c r="E130" s="48"/>
      <c r="F130" s="48"/>
      <c r="G130" s="48"/>
      <c r="H130" s="48"/>
      <c r="I130" s="57" t="n">
        <f aca="false">I67</f>
        <v>1910.58</v>
      </c>
    </row>
    <row r="131" customFormat="false" ht="12.75" hidden="false" customHeight="false" outlineLevel="0" collapsed="false">
      <c r="A131" s="47" t="s">
        <v>43</v>
      </c>
      <c r="B131" s="48" t="str">
        <f aca="false">A69</f>
        <v>MÓDULO 3 – PROVISÃO PARA RESCISÃO</v>
      </c>
      <c r="C131" s="48"/>
      <c r="D131" s="48"/>
      <c r="E131" s="48"/>
      <c r="F131" s="48"/>
      <c r="G131" s="48"/>
      <c r="H131" s="48"/>
      <c r="I131" s="57" t="n">
        <f aca="false">I77</f>
        <v>143.18</v>
      </c>
      <c r="K131" s="120"/>
    </row>
    <row r="132" customFormat="false" ht="12.75" hidden="false" customHeight="false" outlineLevel="0" collapsed="false">
      <c r="A132" s="47" t="s">
        <v>45</v>
      </c>
      <c r="B132" s="48" t="str">
        <f aca="false">A79</f>
        <v>MÓDULO 4 – CUSTO DE REPOSIÇÃO DO PROFISSIONAL AUSENTE</v>
      </c>
      <c r="C132" s="48"/>
      <c r="D132" s="48"/>
      <c r="E132" s="48"/>
      <c r="F132" s="48"/>
      <c r="G132" s="48"/>
      <c r="H132" s="48"/>
      <c r="I132" s="57" t="n">
        <f aca="false">I97</f>
        <v>246.92</v>
      </c>
      <c r="K132" s="120"/>
    </row>
    <row r="133" customFormat="false" ht="12.75" hidden="false" customHeight="false" outlineLevel="0" collapsed="false">
      <c r="A133" s="47" t="s">
        <v>47</v>
      </c>
      <c r="B133" s="48" t="str">
        <f aca="false">A99</f>
        <v>MÓDULO 5 – INSUMOS DIVERSOS</v>
      </c>
      <c r="C133" s="48"/>
      <c r="D133" s="48"/>
      <c r="E133" s="48"/>
      <c r="F133" s="48"/>
      <c r="G133" s="48"/>
      <c r="H133" s="48"/>
      <c r="I133" s="57" t="n">
        <f aca="false">I106</f>
        <v>98.08</v>
      </c>
    </row>
    <row r="134" customFormat="false" ht="12.75" hidden="false" customHeight="false" outlineLevel="0" collapsed="false">
      <c r="A134" s="49"/>
      <c r="B134" s="49" t="s">
        <v>168</v>
      </c>
      <c r="C134" s="49"/>
      <c r="D134" s="49"/>
      <c r="E134" s="49"/>
      <c r="F134" s="49"/>
      <c r="G134" s="49"/>
      <c r="H134" s="49"/>
      <c r="I134" s="95" t="n">
        <f aca="false">TRUNC(SUM(I129:I133),2)</f>
        <v>4412.66</v>
      </c>
      <c r="K134" s="119"/>
    </row>
    <row r="135" customFormat="false" ht="12.75" hidden="false" customHeight="false" outlineLevel="0" collapsed="false">
      <c r="A135" s="47" t="s">
        <v>71</v>
      </c>
      <c r="B135" s="48" t="str">
        <f aca="false">A108</f>
        <v>MÓDULO 6 – CUSTOS INDIRETOS, TRIBUTOS E LUCRO</v>
      </c>
      <c r="C135" s="48"/>
      <c r="D135" s="48"/>
      <c r="E135" s="48"/>
      <c r="F135" s="48"/>
      <c r="G135" s="48"/>
      <c r="H135" s="48"/>
      <c r="I135" s="57" t="n">
        <f aca="false">I116</f>
        <v>912.94</v>
      </c>
    </row>
    <row r="136" customFormat="false" ht="12.75" hidden="false" customHeight="false" outlineLevel="0" collapsed="false">
      <c r="A136" s="49" t="s">
        <v>169</v>
      </c>
      <c r="B136" s="49"/>
      <c r="C136" s="49"/>
      <c r="D136" s="49"/>
      <c r="E136" s="49"/>
      <c r="F136" s="49"/>
      <c r="G136" s="49"/>
      <c r="H136" s="49"/>
      <c r="I136" s="95" t="n">
        <f aca="false">TRUNC(SUM(I134:I135),2)</f>
        <v>5325.6</v>
      </c>
    </row>
    <row r="137" customFormat="false" ht="13.5" hidden="false" customHeight="fals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</row>
    <row r="138" customFormat="false" ht="13.5" hidden="true" customHeight="false" outlineLevel="0" collapsed="false">
      <c r="A138" s="52"/>
      <c r="B138" s="52" t="s">
        <v>170</v>
      </c>
      <c r="C138" s="52"/>
      <c r="D138" s="52"/>
      <c r="E138" s="52"/>
      <c r="F138" s="52"/>
      <c r="G138" s="52"/>
      <c r="H138" s="66"/>
      <c r="I138" s="66"/>
    </row>
    <row r="139" customFormat="false" ht="40.5" hidden="true" customHeight="true" outlineLevel="0" collapsed="false">
      <c r="A139" s="122" t="s">
        <v>171</v>
      </c>
      <c r="B139" s="122"/>
      <c r="C139" s="122" t="s">
        <v>172</v>
      </c>
      <c r="D139" s="122"/>
      <c r="E139" s="122" t="s">
        <v>173</v>
      </c>
      <c r="F139" s="122"/>
      <c r="G139" s="123" t="s">
        <v>174</v>
      </c>
      <c r="H139" s="122" t="s">
        <v>175</v>
      </c>
      <c r="I139" s="124" t="s">
        <v>66</v>
      </c>
    </row>
    <row r="140" customFormat="false" ht="13.5" hidden="true" customHeight="false" outlineLevel="0" collapsed="false">
      <c r="A140" s="125" t="s">
        <v>176</v>
      </c>
      <c r="B140" s="125"/>
      <c r="C140" s="126" t="s">
        <v>177</v>
      </c>
      <c r="D140" s="126"/>
      <c r="E140" s="127"/>
      <c r="F140" s="127"/>
      <c r="G140" s="128" t="s">
        <v>177</v>
      </c>
      <c r="H140" s="129"/>
      <c r="I140" s="130" t="n">
        <v>0</v>
      </c>
    </row>
    <row r="141" customFormat="false" ht="13.5" hidden="true" customHeight="false" outlineLevel="0" collapsed="false">
      <c r="A141" s="131" t="s">
        <v>178</v>
      </c>
      <c r="B141" s="131"/>
      <c r="C141" s="132" t="s">
        <v>177</v>
      </c>
      <c r="D141" s="132"/>
      <c r="E141" s="133"/>
      <c r="F141" s="133"/>
      <c r="G141" s="134" t="s">
        <v>177</v>
      </c>
      <c r="H141" s="135"/>
      <c r="I141" s="136" t="n">
        <v>0</v>
      </c>
    </row>
    <row r="142" customFormat="false" ht="13.5" hidden="true" customHeight="false" outlineLevel="0" collapsed="false">
      <c r="A142" s="131" t="s">
        <v>179</v>
      </c>
      <c r="B142" s="131"/>
      <c r="C142" s="132" t="s">
        <v>177</v>
      </c>
      <c r="D142" s="132"/>
      <c r="E142" s="133"/>
      <c r="F142" s="133"/>
      <c r="G142" s="134" t="s">
        <v>177</v>
      </c>
      <c r="H142" s="135"/>
      <c r="I142" s="136" t="n">
        <v>0</v>
      </c>
    </row>
    <row r="143" customFormat="false" ht="13.5" hidden="true" customHeight="false" outlineLevel="0" collapsed="false">
      <c r="A143" s="131" t="s">
        <v>180</v>
      </c>
      <c r="B143" s="131"/>
      <c r="C143" s="132" t="s">
        <v>177</v>
      </c>
      <c r="D143" s="132"/>
      <c r="E143" s="133"/>
      <c r="F143" s="133"/>
      <c r="G143" s="134" t="s">
        <v>177</v>
      </c>
      <c r="H143" s="135"/>
      <c r="I143" s="136" t="n">
        <v>0</v>
      </c>
    </row>
    <row r="144" customFormat="false" ht="13.5" hidden="true" customHeight="false" outlineLevel="0" collapsed="false">
      <c r="A144" s="137"/>
      <c r="B144" s="137"/>
      <c r="C144" s="133"/>
      <c r="D144" s="133"/>
      <c r="E144" s="133"/>
      <c r="F144" s="133"/>
      <c r="G144" s="138"/>
      <c r="H144" s="139"/>
      <c r="I144" s="136"/>
    </row>
    <row r="145" customFormat="false" ht="13.5" hidden="true" customHeight="false" outlineLevel="0" collapsed="false">
      <c r="A145" s="140"/>
      <c r="B145" s="140"/>
      <c r="C145" s="141"/>
      <c r="D145" s="141"/>
      <c r="E145" s="141"/>
      <c r="F145" s="141"/>
      <c r="G145" s="142"/>
      <c r="H145" s="143"/>
      <c r="I145" s="144"/>
    </row>
    <row r="146" customFormat="false" ht="13.5" hidden="true" customHeight="false" outlineLevel="0" collapsed="false">
      <c r="A146" s="145" t="s">
        <v>181</v>
      </c>
      <c r="B146" s="145"/>
      <c r="C146" s="145"/>
      <c r="D146" s="145"/>
      <c r="E146" s="145"/>
      <c r="F146" s="145"/>
      <c r="G146" s="145"/>
      <c r="H146" s="145"/>
      <c r="I146" s="146" t="n">
        <f aca="false">SUM(I144:I145)</f>
        <v>0</v>
      </c>
    </row>
    <row r="147" customFormat="false" ht="13.5" hidden="true" customHeight="false" outlineLevel="0" collapsed="false"/>
    <row r="148" customFormat="false" ht="13.5" hidden="true" customHeight="false" outlineLevel="0" collapsed="false">
      <c r="A148" s="52" t="s">
        <v>182</v>
      </c>
      <c r="B148" s="52" t="s">
        <v>183</v>
      </c>
      <c r="C148" s="52"/>
      <c r="D148" s="52"/>
      <c r="E148" s="52"/>
      <c r="F148" s="52"/>
      <c r="G148" s="52"/>
      <c r="H148" s="66"/>
      <c r="I148" s="66"/>
    </row>
    <row r="149" customFormat="false" ht="13.5" hidden="true" customHeight="false" outlineLevel="0" collapsed="false">
      <c r="A149" s="124" t="s">
        <v>184</v>
      </c>
      <c r="B149" s="124"/>
      <c r="C149" s="124"/>
      <c r="D149" s="124"/>
      <c r="E149" s="124"/>
      <c r="F149" s="124"/>
      <c r="G149" s="124"/>
      <c r="H149" s="124"/>
      <c r="I149" s="124"/>
    </row>
    <row r="150" customFormat="false" ht="13.5" hidden="true" customHeight="false" outlineLevel="0" collapsed="false">
      <c r="A150" s="147"/>
      <c r="B150" s="148" t="s">
        <v>185</v>
      </c>
      <c r="C150" s="148"/>
      <c r="D150" s="148"/>
      <c r="E150" s="148"/>
      <c r="F150" s="148"/>
      <c r="G150" s="148"/>
      <c r="H150" s="148"/>
      <c r="I150" s="124" t="s">
        <v>66</v>
      </c>
    </row>
    <row r="151" customFormat="false" ht="13.5" hidden="true" customHeight="false" outlineLevel="0" collapsed="false">
      <c r="A151" s="149" t="s">
        <v>37</v>
      </c>
      <c r="B151" s="150" t="s">
        <v>186</v>
      </c>
      <c r="C151" s="150"/>
      <c r="D151" s="150"/>
      <c r="E151" s="150"/>
      <c r="F151" s="150"/>
      <c r="G151" s="150"/>
      <c r="H151" s="150"/>
      <c r="I151" s="151" t="n">
        <f aca="false">I113</f>
        <v>34.61</v>
      </c>
    </row>
    <row r="152" customFormat="false" ht="13.5" hidden="true" customHeight="false" outlineLevel="0" collapsed="false">
      <c r="A152" s="152" t="s">
        <v>40</v>
      </c>
      <c r="B152" s="48" t="s">
        <v>187</v>
      </c>
      <c r="C152" s="48"/>
      <c r="D152" s="48"/>
      <c r="E152" s="48"/>
      <c r="F152" s="48"/>
      <c r="G152" s="48"/>
      <c r="H152" s="48"/>
      <c r="I152" s="153" t="e">
        <f aca="false">#N/A</f>
        <v>#N/A</v>
      </c>
    </row>
    <row r="153" customFormat="false" ht="13.5" hidden="true" customHeight="false" outlineLevel="0" collapsed="false">
      <c r="A153" s="152" t="s">
        <v>43</v>
      </c>
      <c r="B153" s="154" t="s">
        <v>188</v>
      </c>
      <c r="C153" s="154"/>
      <c r="D153" s="154"/>
      <c r="E153" s="154"/>
      <c r="F153" s="154"/>
      <c r="G153" s="154"/>
      <c r="H153" s="154"/>
      <c r="I153" s="153" t="n">
        <f aca="false">I116</f>
        <v>912.94</v>
      </c>
    </row>
    <row r="154" customFormat="false" ht="13.5" hidden="true" customHeight="false" outlineLevel="0" collapsed="false">
      <c r="A154" s="147" t="s">
        <v>189</v>
      </c>
      <c r="B154" s="147"/>
      <c r="C154" s="147"/>
      <c r="D154" s="147"/>
      <c r="E154" s="147"/>
      <c r="F154" s="147"/>
      <c r="G154" s="147"/>
      <c r="H154" s="147"/>
      <c r="I154" s="146" t="e">
        <f aca="false">SUM(I151:I153)</f>
        <v>#N/A</v>
      </c>
    </row>
    <row r="155" customFormat="false" ht="13.5" hidden="true" customHeight="false" outlineLevel="0" collapsed="false">
      <c r="A155" s="52" t="s">
        <v>190</v>
      </c>
      <c r="B155" s="45" t="s">
        <v>191</v>
      </c>
    </row>
    <row r="156" customFormat="false" ht="13.5" hidden="false" customHeight="false" outlineLevel="0" collapsed="false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customFormat="false" ht="13.5" hidden="false" customHeight="true" outlineLevel="0" collapsed="false">
      <c r="A157" s="156" t="s">
        <v>192</v>
      </c>
      <c r="B157" s="156"/>
      <c r="C157" s="156"/>
      <c r="D157" s="156"/>
      <c r="E157" s="156"/>
      <c r="F157" s="156"/>
      <c r="G157" s="156"/>
      <c r="H157" s="156"/>
      <c r="I157" s="156"/>
    </row>
    <row r="158" customFormat="false" ht="41.25" hidden="false" customHeight="true" outlineLevel="0" collapsed="false">
      <c r="A158" s="157" t="s">
        <v>193</v>
      </c>
      <c r="B158" s="157"/>
      <c r="C158" s="157" t="s">
        <v>194</v>
      </c>
      <c r="D158" s="157"/>
      <c r="E158" s="157" t="s">
        <v>195</v>
      </c>
      <c r="F158" s="157"/>
      <c r="G158" s="157" t="s">
        <v>196</v>
      </c>
      <c r="H158" s="157" t="s">
        <v>5</v>
      </c>
      <c r="I158" s="157"/>
    </row>
    <row r="159" customFormat="false" ht="13.5" hidden="false" customHeight="false" outlineLevel="0" collapsed="false">
      <c r="A159" s="158" t="n">
        <f aca="false">I136</f>
        <v>5325.6</v>
      </c>
      <c r="B159" s="158"/>
      <c r="C159" s="159" t="n">
        <v>1</v>
      </c>
      <c r="D159" s="159"/>
      <c r="E159" s="160" t="n">
        <f aca="false">C159*A159</f>
        <v>5325.6</v>
      </c>
      <c r="F159" s="160"/>
      <c r="G159" s="161" t="n">
        <f aca="false">E15</f>
        <v>1</v>
      </c>
      <c r="H159" s="162" t="n">
        <f aca="false">G159*E159</f>
        <v>5325.6</v>
      </c>
      <c r="I159" s="162"/>
    </row>
    <row r="160" customFormat="false" ht="13.5" hidden="false" customHeight="false" outlineLevel="0" collapsed="false">
      <c r="A160" s="163"/>
      <c r="B160" s="163"/>
      <c r="C160" s="163"/>
      <c r="D160" s="163"/>
      <c r="E160" s="163"/>
      <c r="F160" s="163"/>
      <c r="G160" s="163"/>
      <c r="H160" s="163"/>
      <c r="I160" s="163"/>
    </row>
    <row r="161" customFormat="false" ht="13.5" hidden="false" customHeight="true" outlineLevel="0" collapsed="false">
      <c r="A161" s="164" t="s">
        <v>197</v>
      </c>
      <c r="B161" s="164"/>
      <c r="C161" s="164"/>
      <c r="D161" s="164"/>
      <c r="E161" s="164"/>
      <c r="F161" s="164"/>
      <c r="G161" s="164"/>
      <c r="H161" s="164"/>
      <c r="I161" s="164"/>
    </row>
    <row r="162" customFormat="false" ht="13.5" hidden="false" customHeight="true" outlineLevel="0" collapsed="false">
      <c r="A162" s="155" t="s">
        <v>184</v>
      </c>
      <c r="B162" s="155"/>
      <c r="C162" s="155"/>
      <c r="D162" s="155"/>
      <c r="E162" s="155"/>
      <c r="F162" s="155"/>
      <c r="G162" s="155"/>
      <c r="H162" s="155"/>
      <c r="I162" s="155"/>
    </row>
    <row r="163" customFormat="false" ht="13.5" hidden="false" customHeight="true" outlineLevel="0" collapsed="false">
      <c r="A163" s="165" t="s">
        <v>37</v>
      </c>
      <c r="B163" s="166" t="s">
        <v>198</v>
      </c>
      <c r="C163" s="166"/>
      <c r="D163" s="166"/>
      <c r="E163" s="166"/>
      <c r="F163" s="166"/>
      <c r="G163" s="166"/>
      <c r="H163" s="167" t="n">
        <f aca="false">I136</f>
        <v>5325.6</v>
      </c>
      <c r="I163" s="167"/>
    </row>
    <row r="164" customFormat="false" ht="13.5" hidden="false" customHeight="true" outlineLevel="0" collapsed="false">
      <c r="A164" s="165" t="s">
        <v>40</v>
      </c>
      <c r="B164" s="166" t="s">
        <v>187</v>
      </c>
      <c r="C164" s="166"/>
      <c r="D164" s="166"/>
      <c r="E164" s="166"/>
      <c r="F164" s="166"/>
      <c r="G164" s="166"/>
      <c r="H164" s="167" t="n">
        <f aca="false">H159</f>
        <v>5325.6</v>
      </c>
      <c r="I164" s="167"/>
    </row>
    <row r="165" customFormat="false" ht="25.5" hidden="false" customHeight="true" outlineLevel="0" collapsed="false">
      <c r="A165" s="165" t="s">
        <v>43</v>
      </c>
      <c r="B165" s="166" t="s">
        <v>199</v>
      </c>
      <c r="C165" s="166"/>
      <c r="D165" s="166"/>
      <c r="E165" s="166"/>
      <c r="F165" s="166"/>
      <c r="G165" s="166"/>
      <c r="H165" s="167" t="n">
        <f aca="false">H164*12</f>
        <v>63907.2</v>
      </c>
      <c r="I165" s="167"/>
    </row>
  </sheetData>
  <mergeCells count="190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B7:H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A17:I17"/>
    <mergeCell ref="B18:H18"/>
    <mergeCell ref="B19:H19"/>
    <mergeCell ref="B20:H20"/>
    <mergeCell ref="B21:H21"/>
    <mergeCell ref="B22:H22"/>
    <mergeCell ref="A23:I23"/>
    <mergeCell ref="A24:I24"/>
    <mergeCell ref="B25:G25"/>
    <mergeCell ref="B26:G26"/>
    <mergeCell ref="B27:G27"/>
    <mergeCell ref="B28:G28"/>
    <mergeCell ref="B29:G29"/>
    <mergeCell ref="B30:G30"/>
    <mergeCell ref="B31:G31"/>
    <mergeCell ref="B32:G32"/>
    <mergeCell ref="A33:H33"/>
    <mergeCell ref="A34:I34"/>
    <mergeCell ref="A35:I35"/>
    <mergeCell ref="A36:G36"/>
    <mergeCell ref="B37:G37"/>
    <mergeCell ref="B38:G38"/>
    <mergeCell ref="B39:G39"/>
    <mergeCell ref="A40:G40"/>
    <mergeCell ref="A41:I41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A51:G51"/>
    <mergeCell ref="A52:I52"/>
    <mergeCell ref="A53:G53"/>
    <mergeCell ref="B54:D54"/>
    <mergeCell ref="B55:D55"/>
    <mergeCell ref="B56:G56"/>
    <mergeCell ref="B57:G57"/>
    <mergeCell ref="B58:G58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B86:G86"/>
    <mergeCell ref="B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B104:G104"/>
    <mergeCell ref="B105:G105"/>
    <mergeCell ref="A106:G106"/>
    <mergeCell ref="A107:I107"/>
    <mergeCell ref="A108:I108"/>
    <mergeCell ref="B109:G109"/>
    <mergeCell ref="B110:G110"/>
    <mergeCell ref="B111:G111"/>
    <mergeCell ref="B112:G112"/>
    <mergeCell ref="B113:G113"/>
    <mergeCell ref="B114:G114"/>
    <mergeCell ref="B115:G115"/>
    <mergeCell ref="A116:G116"/>
    <mergeCell ref="B117:I117"/>
    <mergeCell ref="B118:G118"/>
    <mergeCell ref="B119:G119"/>
    <mergeCell ref="B121:G121"/>
    <mergeCell ref="B123:G123"/>
    <mergeCell ref="B125:G125"/>
    <mergeCell ref="A126:I126"/>
    <mergeCell ref="A127:I127"/>
    <mergeCell ref="A128:H128"/>
    <mergeCell ref="B129:H129"/>
    <mergeCell ref="B130:H130"/>
    <mergeCell ref="B131:H131"/>
    <mergeCell ref="B132:H132"/>
    <mergeCell ref="B133:H133"/>
    <mergeCell ref="B134:H134"/>
    <mergeCell ref="B135:H135"/>
    <mergeCell ref="A136:H136"/>
    <mergeCell ref="A137:I137"/>
    <mergeCell ref="B138:G138"/>
    <mergeCell ref="A139:B139"/>
    <mergeCell ref="C139:D139"/>
    <mergeCell ref="E139:F139"/>
    <mergeCell ref="A140:B140"/>
    <mergeCell ref="C140:D140"/>
    <mergeCell ref="E140:F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H146"/>
    <mergeCell ref="B148:G148"/>
    <mergeCell ref="A149:I149"/>
    <mergeCell ref="B150:H150"/>
    <mergeCell ref="B151:H151"/>
    <mergeCell ref="B152:H152"/>
    <mergeCell ref="B153:H153"/>
    <mergeCell ref="A154:H154"/>
    <mergeCell ref="A156:I156"/>
    <mergeCell ref="A157:I157"/>
    <mergeCell ref="A158:B158"/>
    <mergeCell ref="C158:D158"/>
    <mergeCell ref="E158:F158"/>
    <mergeCell ref="H158:I158"/>
    <mergeCell ref="A159:B159"/>
    <mergeCell ref="C159:D159"/>
    <mergeCell ref="E159:F159"/>
    <mergeCell ref="H159:I159"/>
    <mergeCell ref="A160:I160"/>
    <mergeCell ref="A161:I161"/>
    <mergeCell ref="A162:I162"/>
    <mergeCell ref="B163:G163"/>
    <mergeCell ref="H163:I163"/>
    <mergeCell ref="B164:G164"/>
    <mergeCell ref="H164:I164"/>
    <mergeCell ref="B165:G165"/>
    <mergeCell ref="H165:I165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M165"/>
  <sheetViews>
    <sheetView showFormulas="false" showGridLines="true" showRowColHeaders="true" showZeros="true" rightToLeft="false" tabSelected="false" showOutlineSymbols="true" defaultGridColor="true" view="normal" topLeftCell="A115" colorId="64" zoomScale="110" zoomScaleNormal="110" zoomScalePageLayoutView="100" workbookViewId="0">
      <selection pane="topLeft" activeCell="I9" activeCellId="0" sqref="I9"/>
    </sheetView>
  </sheetViews>
  <sheetFormatPr defaultColWidth="8.72265625" defaultRowHeight="12.75" zeroHeight="false" outlineLevelRow="0" outlineLevelCol="0"/>
  <cols>
    <col collapsed="false" customWidth="true" hidden="false" outlineLevel="0" max="1" min="1" style="45" width="10"/>
    <col collapsed="false" customWidth="false" hidden="false" outlineLevel="0" max="4" min="2" style="45" width="8.71"/>
    <col collapsed="false" customWidth="true" hidden="false" outlineLevel="0" max="5" min="5" style="45" width="10.85"/>
    <col collapsed="false" customWidth="false" hidden="false" outlineLevel="0" max="6" min="6" style="45" width="8.71"/>
    <col collapsed="false" customWidth="true" hidden="false" outlineLevel="0" max="7" min="7" style="45" width="19.14"/>
    <col collapsed="false" customWidth="true" hidden="false" outlineLevel="0" max="8" min="8" style="45" width="11.14"/>
    <col collapsed="false" customWidth="true" hidden="false" outlineLevel="0" max="9" min="9" style="45" width="14.28"/>
    <col collapsed="false" customWidth="true" hidden="false" outlineLevel="0" max="10" min="10" style="45" width="15.42"/>
    <col collapsed="false" customWidth="true" hidden="false" outlineLevel="0" max="11" min="11" style="45" width="14.43"/>
    <col collapsed="false" customWidth="true" hidden="false" outlineLevel="0" max="12" min="12" style="45" width="15.86"/>
    <col collapsed="false" customWidth="true" hidden="false" outlineLevel="0" max="13" min="13" style="45" width="9.58"/>
    <col collapsed="false" customWidth="false" hidden="false" outlineLevel="0" max="1025" min="14" style="45" width="8.71"/>
  </cols>
  <sheetData>
    <row r="1" customFormat="false" ht="12.75" hidden="false" customHeight="false" outlineLevel="0" collapsed="false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customFormat="false" ht="12.75" hidden="false" customHeight="false" outlineLevel="0" collapsed="false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customFormat="false" ht="12.75" hidden="false" customHeight="false" outlineLevel="0" collapsed="false">
      <c r="A3" s="47" t="s">
        <v>32</v>
      </c>
      <c r="B3" s="47"/>
      <c r="C3" s="48" t="s">
        <v>33</v>
      </c>
      <c r="D3" s="48"/>
      <c r="E3" s="48"/>
      <c r="F3" s="48"/>
      <c r="G3" s="48"/>
      <c r="H3" s="48"/>
      <c r="I3" s="48"/>
    </row>
    <row r="4" customFormat="false" ht="12.75" hidden="false" customHeight="false" outlineLevel="0" collapsed="false">
      <c r="A4" s="47" t="s">
        <v>34</v>
      </c>
      <c r="B4" s="47"/>
      <c r="C4" s="48"/>
      <c r="D4" s="48"/>
      <c r="E4" s="48"/>
      <c r="F4" s="48"/>
      <c r="G4" s="48"/>
      <c r="H4" s="48"/>
      <c r="I4" s="48"/>
    </row>
    <row r="5" customFormat="false" ht="12.75" hidden="false" customHeight="false" outlineLevel="0" collapsed="false">
      <c r="A5" s="47" t="s">
        <v>35</v>
      </c>
      <c r="B5" s="47"/>
      <c r="C5" s="49"/>
      <c r="D5" s="49"/>
      <c r="E5" s="49"/>
      <c r="F5" s="49"/>
      <c r="G5" s="49"/>
      <c r="H5" s="49"/>
      <c r="I5" s="49"/>
    </row>
    <row r="6" customFormat="false" ht="12.75" hidden="false" customHeight="false" outlineLevel="0" collapsed="false">
      <c r="A6" s="50" t="s">
        <v>36</v>
      </c>
      <c r="B6" s="50"/>
      <c r="C6" s="50"/>
      <c r="D6" s="50"/>
      <c r="E6" s="50"/>
      <c r="F6" s="50"/>
      <c r="G6" s="50"/>
      <c r="H6" s="50"/>
      <c r="I6" s="50"/>
    </row>
    <row r="7" customFormat="false" ht="12.75" hidden="false" customHeight="false" outlineLevel="0" collapsed="false">
      <c r="A7" s="47" t="s">
        <v>37</v>
      </c>
      <c r="B7" s="48" t="s">
        <v>38</v>
      </c>
      <c r="C7" s="48"/>
      <c r="D7" s="48"/>
      <c r="E7" s="48"/>
      <c r="F7" s="48"/>
      <c r="G7" s="48"/>
      <c r="H7" s="48"/>
      <c r="I7" s="51" t="s">
        <v>39</v>
      </c>
    </row>
    <row r="8" customFormat="false" ht="12.75" hidden="false" customHeight="false" outlineLevel="0" collapsed="false">
      <c r="A8" s="47" t="s">
        <v>40</v>
      </c>
      <c r="B8" s="48" t="s">
        <v>41</v>
      </c>
      <c r="C8" s="48"/>
      <c r="D8" s="48"/>
      <c r="E8" s="48"/>
      <c r="F8" s="48"/>
      <c r="G8" s="48"/>
      <c r="H8" s="48"/>
      <c r="I8" s="47" t="str">
        <f aca="false">'6.Motorista.viçosa'!I8</f>
        <v>Viçosa/AL</v>
      </c>
    </row>
    <row r="9" customFormat="false" ht="12.75" hidden="false" customHeight="false" outlineLevel="0" collapsed="false">
      <c r="A9" s="47" t="s">
        <v>43</v>
      </c>
      <c r="B9" s="48" t="s">
        <v>44</v>
      </c>
      <c r="C9" s="48"/>
      <c r="D9" s="48"/>
      <c r="E9" s="48"/>
      <c r="F9" s="48"/>
      <c r="G9" s="48"/>
      <c r="H9" s="48"/>
      <c r="I9" s="47" t="n">
        <v>2023</v>
      </c>
    </row>
    <row r="10" customFormat="false" ht="12.75" hidden="false" customHeight="false" outlineLevel="0" collapsed="false">
      <c r="A10" s="47" t="s">
        <v>45</v>
      </c>
      <c r="B10" s="48" t="s">
        <v>46</v>
      </c>
      <c r="C10" s="48"/>
      <c r="D10" s="48"/>
      <c r="E10" s="48"/>
      <c r="F10" s="48"/>
      <c r="G10" s="48"/>
      <c r="H10" s="48"/>
      <c r="I10" s="47" t="n">
        <v>12</v>
      </c>
    </row>
    <row r="11" customFormat="false" ht="12.75" hidden="false" customHeight="false" outlineLevel="0" collapsed="false">
      <c r="A11" s="47" t="s">
        <v>47</v>
      </c>
      <c r="B11" s="48" t="s">
        <v>48</v>
      </c>
      <c r="C11" s="48"/>
      <c r="D11" s="48"/>
      <c r="E11" s="48"/>
      <c r="F11" s="48"/>
      <c r="G11" s="48"/>
      <c r="H11" s="48"/>
      <c r="I11" s="47" t="s">
        <v>49</v>
      </c>
    </row>
    <row r="12" customFormat="false" ht="12.75" hidden="false" customHeight="false" outlineLevel="0" collapsed="false">
      <c r="A12" s="52"/>
      <c r="B12" s="52"/>
      <c r="C12" s="52"/>
      <c r="D12" s="52"/>
      <c r="E12" s="52"/>
      <c r="F12" s="52"/>
      <c r="G12" s="52"/>
      <c r="H12" s="52"/>
      <c r="I12" s="52"/>
    </row>
    <row r="13" customFormat="false" ht="12.75" hidden="false" customHeight="false" outlineLevel="0" collapsed="false">
      <c r="A13" s="50" t="s">
        <v>50</v>
      </c>
      <c r="B13" s="50"/>
      <c r="C13" s="50"/>
      <c r="D13" s="50"/>
      <c r="E13" s="50"/>
      <c r="F13" s="50"/>
      <c r="G13" s="50"/>
      <c r="H13" s="50"/>
      <c r="I13" s="50"/>
    </row>
    <row r="14" customFormat="false" ht="12.75" hidden="false" customHeight="false" outlineLevel="0" collapsed="false">
      <c r="A14" s="47" t="s">
        <v>51</v>
      </c>
      <c r="B14" s="47"/>
      <c r="C14" s="47" t="s">
        <v>52</v>
      </c>
      <c r="D14" s="47"/>
      <c r="E14" s="47" t="s">
        <v>53</v>
      </c>
      <c r="F14" s="47"/>
      <c r="G14" s="47"/>
      <c r="H14" s="47"/>
      <c r="I14" s="47"/>
    </row>
    <row r="15" customFormat="false" ht="84" hidden="false" customHeight="true" outlineLevel="0" collapsed="false">
      <c r="A15" s="53" t="s">
        <v>201</v>
      </c>
      <c r="B15" s="53"/>
      <c r="C15" s="47" t="s">
        <v>55</v>
      </c>
      <c r="D15" s="47"/>
      <c r="E15" s="47" t="n">
        <v>1</v>
      </c>
      <c r="F15" s="47"/>
      <c r="G15" s="47"/>
      <c r="H15" s="47"/>
      <c r="I15" s="47"/>
    </row>
    <row r="16" customFormat="false" ht="12.7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  <c r="I16" s="52"/>
    </row>
    <row r="17" customFormat="false" ht="12.75" hidden="false" customHeight="false" outlineLevel="0" collapsed="false">
      <c r="A17" s="50" t="s">
        <v>56</v>
      </c>
      <c r="B17" s="50"/>
      <c r="C17" s="50"/>
      <c r="D17" s="50"/>
      <c r="E17" s="50"/>
      <c r="F17" s="50"/>
      <c r="G17" s="50"/>
      <c r="H17" s="50"/>
      <c r="I17" s="50"/>
    </row>
    <row r="18" customFormat="false" ht="114.75" hidden="false" customHeight="false" outlineLevel="0" collapsed="false">
      <c r="A18" s="47" t="n">
        <v>1</v>
      </c>
      <c r="B18" s="48" t="s">
        <v>57</v>
      </c>
      <c r="C18" s="48"/>
      <c r="D18" s="48"/>
      <c r="E18" s="48"/>
      <c r="F18" s="48"/>
      <c r="G18" s="48"/>
      <c r="H18" s="48"/>
      <c r="I18" s="54" t="str">
        <f aca="false">A15</f>
        <v>Motorista Maceió/AL - Categoria "A-D" OU "D" - Motorista de Ônibus com Mais de 32 Poltronas</v>
      </c>
    </row>
    <row r="19" customFormat="false" ht="12.75" hidden="false" customHeight="false" outlineLevel="0" collapsed="false">
      <c r="A19" s="47" t="n">
        <v>2</v>
      </c>
      <c r="B19" s="48" t="s">
        <v>58</v>
      </c>
      <c r="C19" s="48"/>
      <c r="D19" s="48"/>
      <c r="E19" s="48"/>
      <c r="F19" s="48"/>
      <c r="G19" s="48"/>
      <c r="H19" s="48"/>
      <c r="I19" s="47" t="s">
        <v>202</v>
      </c>
    </row>
    <row r="20" customFormat="false" ht="26.25" hidden="false" customHeight="true" outlineLevel="0" collapsed="false">
      <c r="A20" s="47" t="n">
        <v>3</v>
      </c>
      <c r="B20" s="55" t="s">
        <v>60</v>
      </c>
      <c r="C20" s="55"/>
      <c r="D20" s="55"/>
      <c r="E20" s="55"/>
      <c r="F20" s="55"/>
      <c r="G20" s="55"/>
      <c r="H20" s="55"/>
      <c r="I20" s="56" t="n">
        <v>2606.28</v>
      </c>
    </row>
    <row r="21" customFormat="false" ht="114.75" hidden="false" customHeight="false" outlineLevel="0" collapsed="false">
      <c r="A21" s="47" t="n">
        <v>4</v>
      </c>
      <c r="B21" s="48" t="s">
        <v>61</v>
      </c>
      <c r="C21" s="48"/>
      <c r="D21" s="48"/>
      <c r="E21" s="48"/>
      <c r="F21" s="48"/>
      <c r="G21" s="48"/>
      <c r="H21" s="48"/>
      <c r="I21" s="54" t="str">
        <f aca="false">A15</f>
        <v>Motorista Maceió/AL - Categoria "A-D" OU "D" - Motorista de Ônibus com Mais de 32 Poltronas</v>
      </c>
    </row>
    <row r="22" customFormat="false" ht="12.75" hidden="false" customHeight="false" outlineLevel="0" collapsed="false">
      <c r="A22" s="47" t="n">
        <v>5</v>
      </c>
      <c r="B22" s="48" t="s">
        <v>62</v>
      </c>
      <c r="C22" s="48"/>
      <c r="D22" s="48"/>
      <c r="E22" s="48"/>
      <c r="F22" s="48"/>
      <c r="G22" s="48"/>
      <c r="H22" s="48"/>
      <c r="I22" s="51" t="n">
        <v>44986</v>
      </c>
    </row>
    <row r="23" customFormat="false" ht="12.75" hidden="false" customHeight="false" outlineLevel="0" collapsed="false">
      <c r="A23" s="52"/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0" t="s">
        <v>63</v>
      </c>
      <c r="B24" s="50"/>
      <c r="C24" s="50"/>
      <c r="D24" s="50"/>
      <c r="E24" s="50"/>
      <c r="F24" s="50"/>
      <c r="G24" s="50"/>
      <c r="H24" s="50"/>
      <c r="I24" s="50"/>
    </row>
    <row r="25" customFormat="false" ht="12.75" hidden="false" customHeight="false" outlineLevel="0" collapsed="false">
      <c r="A25" s="49" t="n">
        <v>1</v>
      </c>
      <c r="B25" s="49" t="s">
        <v>64</v>
      </c>
      <c r="C25" s="49"/>
      <c r="D25" s="49"/>
      <c r="E25" s="49"/>
      <c r="F25" s="49"/>
      <c r="G25" s="49"/>
      <c r="H25" s="49" t="s">
        <v>65</v>
      </c>
      <c r="I25" s="57" t="s">
        <v>66</v>
      </c>
    </row>
    <row r="26" customFormat="false" ht="12.75" hidden="false" customHeight="true" outlineLevel="0" collapsed="false">
      <c r="A26" s="58" t="s">
        <v>37</v>
      </c>
      <c r="B26" s="59" t="s">
        <v>60</v>
      </c>
      <c r="C26" s="59"/>
      <c r="D26" s="59"/>
      <c r="E26" s="59"/>
      <c r="F26" s="59"/>
      <c r="G26" s="59"/>
      <c r="H26" s="60"/>
      <c r="I26" s="61" t="n">
        <f aca="false">I20</f>
        <v>2606.28</v>
      </c>
    </row>
    <row r="27" customFormat="false" ht="12.75" hidden="false" customHeight="false" outlineLevel="0" collapsed="false">
      <c r="A27" s="58" t="s">
        <v>40</v>
      </c>
      <c r="B27" s="62" t="s">
        <v>67</v>
      </c>
      <c r="C27" s="62"/>
      <c r="D27" s="62"/>
      <c r="E27" s="62"/>
      <c r="F27" s="62"/>
      <c r="G27" s="62"/>
      <c r="H27" s="63"/>
      <c r="I27" s="61" t="n">
        <f aca="false">H27*I26</f>
        <v>0</v>
      </c>
    </row>
    <row r="28" customFormat="false" ht="12.75" hidden="false" customHeight="false" outlineLevel="0" collapsed="false">
      <c r="A28" s="58" t="s">
        <v>43</v>
      </c>
      <c r="B28" s="62" t="s">
        <v>68</v>
      </c>
      <c r="C28" s="62"/>
      <c r="D28" s="62"/>
      <c r="E28" s="62"/>
      <c r="F28" s="62"/>
      <c r="G28" s="62"/>
      <c r="H28" s="63"/>
      <c r="I28" s="61" t="n">
        <f aca="false">H28*I26</f>
        <v>0</v>
      </c>
    </row>
    <row r="29" customFormat="false" ht="12.75" hidden="false" customHeight="false" outlineLevel="0" collapsed="false">
      <c r="A29" s="58" t="s">
        <v>45</v>
      </c>
      <c r="B29" s="62" t="s">
        <v>69</v>
      </c>
      <c r="C29" s="62"/>
      <c r="D29" s="62"/>
      <c r="E29" s="62"/>
      <c r="F29" s="62"/>
      <c r="G29" s="62"/>
      <c r="H29" s="63"/>
      <c r="I29" s="61" t="n">
        <v>0</v>
      </c>
    </row>
    <row r="30" customFormat="false" ht="12.75" hidden="false" customHeight="false" outlineLevel="0" collapsed="false">
      <c r="A30" s="58" t="s">
        <v>47</v>
      </c>
      <c r="B30" s="62" t="s">
        <v>70</v>
      </c>
      <c r="C30" s="62"/>
      <c r="D30" s="62"/>
      <c r="E30" s="62"/>
      <c r="F30" s="62"/>
      <c r="G30" s="62"/>
      <c r="H30" s="63"/>
      <c r="I30" s="61" t="n">
        <v>0</v>
      </c>
    </row>
    <row r="31" customFormat="false" ht="12.75" hidden="false" customHeight="false" outlineLevel="0" collapsed="false">
      <c r="A31" s="58" t="s">
        <v>71</v>
      </c>
      <c r="B31" s="62" t="s">
        <v>72</v>
      </c>
      <c r="C31" s="62"/>
      <c r="D31" s="62"/>
      <c r="E31" s="62"/>
      <c r="F31" s="62"/>
      <c r="G31" s="62"/>
      <c r="H31" s="63"/>
      <c r="I31" s="61" t="n">
        <v>0</v>
      </c>
    </row>
    <row r="32" customFormat="false" ht="12.75" hidden="false" customHeight="false" outlineLevel="0" collapsed="false">
      <c r="A32" s="58" t="s">
        <v>73</v>
      </c>
      <c r="B32" s="62" t="s">
        <v>203</v>
      </c>
      <c r="C32" s="62"/>
      <c r="D32" s="62"/>
      <c r="E32" s="62"/>
      <c r="F32" s="62"/>
      <c r="G32" s="62"/>
      <c r="H32" s="63"/>
      <c r="I32" s="61" t="n">
        <v>0</v>
      </c>
    </row>
    <row r="33" customFormat="false" ht="12.75" hidden="false" customHeight="false" outlineLevel="0" collapsed="false">
      <c r="A33" s="58" t="s">
        <v>75</v>
      </c>
      <c r="B33" s="58"/>
      <c r="C33" s="58"/>
      <c r="D33" s="58"/>
      <c r="E33" s="58"/>
      <c r="F33" s="58"/>
      <c r="G33" s="58"/>
      <c r="H33" s="58"/>
      <c r="I33" s="64" t="n">
        <f aca="false">SUM(I26:I32)</f>
        <v>2606.28</v>
      </c>
      <c r="M33" s="65"/>
    </row>
    <row r="34" customFormat="false" ht="12.75" hidden="false" customHeight="false" outlineLevel="0" collapsed="false">
      <c r="A34" s="66"/>
      <c r="B34" s="66"/>
      <c r="C34" s="66"/>
      <c r="D34" s="66"/>
      <c r="E34" s="66"/>
      <c r="F34" s="66"/>
      <c r="G34" s="66"/>
      <c r="H34" s="66"/>
      <c r="I34" s="66"/>
      <c r="J34" s="67"/>
    </row>
    <row r="35" customFormat="false" ht="12.75" hidden="false" customHeight="false" outlineLevel="0" collapsed="false">
      <c r="A35" s="68" t="s">
        <v>76</v>
      </c>
      <c r="B35" s="68"/>
      <c r="C35" s="68"/>
      <c r="D35" s="68"/>
      <c r="E35" s="68"/>
      <c r="F35" s="68"/>
      <c r="G35" s="68"/>
      <c r="H35" s="68"/>
      <c r="I35" s="68"/>
      <c r="J35" s="67"/>
    </row>
    <row r="36" customFormat="false" ht="12.75" hidden="false" customHeight="false" outlineLevel="0" collapsed="false">
      <c r="A36" s="49" t="s">
        <v>77</v>
      </c>
      <c r="B36" s="49"/>
      <c r="C36" s="49"/>
      <c r="D36" s="49"/>
      <c r="E36" s="49"/>
      <c r="F36" s="49"/>
      <c r="G36" s="49"/>
      <c r="H36" s="49" t="s">
        <v>65</v>
      </c>
      <c r="I36" s="49" t="s">
        <v>66</v>
      </c>
      <c r="J36" s="67"/>
    </row>
    <row r="37" customFormat="false" ht="12.75" hidden="false" customHeight="false" outlineLevel="0" collapsed="false">
      <c r="A37" s="58" t="s">
        <v>37</v>
      </c>
      <c r="B37" s="62" t="s">
        <v>78</v>
      </c>
      <c r="C37" s="62"/>
      <c r="D37" s="62"/>
      <c r="E37" s="62"/>
      <c r="F37" s="62"/>
      <c r="G37" s="62"/>
      <c r="H37" s="69" t="n">
        <f aca="false">1/12</f>
        <v>0.0833333333333333</v>
      </c>
      <c r="I37" s="61" t="n">
        <f aca="false">H37*I33</f>
        <v>217.19</v>
      </c>
      <c r="J37" s="67"/>
    </row>
    <row r="38" customFormat="false" ht="12.75" hidden="false" customHeight="false" outlineLevel="0" collapsed="false">
      <c r="A38" s="58" t="s">
        <v>40</v>
      </c>
      <c r="B38" s="62" t="s">
        <v>79</v>
      </c>
      <c r="C38" s="62"/>
      <c r="D38" s="62"/>
      <c r="E38" s="62"/>
      <c r="F38" s="62"/>
      <c r="G38" s="62"/>
      <c r="H38" s="69" t="n">
        <f aca="false">(1/12)</f>
        <v>0.0833333333333333</v>
      </c>
      <c r="I38" s="61" t="n">
        <f aca="false">H38*I33</f>
        <v>217.19</v>
      </c>
      <c r="J38" s="67"/>
    </row>
    <row r="39" customFormat="false" ht="12.75" hidden="false" customHeight="false" outlineLevel="0" collapsed="false">
      <c r="A39" s="58" t="s">
        <v>43</v>
      </c>
      <c r="B39" s="62" t="s">
        <v>80</v>
      </c>
      <c r="C39" s="62"/>
      <c r="D39" s="62"/>
      <c r="E39" s="62"/>
      <c r="F39" s="62"/>
      <c r="G39" s="62"/>
      <c r="H39" s="69" t="n">
        <f aca="false">(1/12*0.3333)</f>
        <v>0.027775</v>
      </c>
      <c r="I39" s="61" t="n">
        <f aca="false">H39*I33</f>
        <v>72.389427</v>
      </c>
      <c r="J39" s="70"/>
      <c r="K39" s="70"/>
    </row>
    <row r="40" customFormat="false" ht="12.75" hidden="false" customHeight="false" outlineLevel="0" collapsed="false">
      <c r="A40" s="58" t="s">
        <v>81</v>
      </c>
      <c r="B40" s="58"/>
      <c r="C40" s="58"/>
      <c r="D40" s="58"/>
      <c r="E40" s="58"/>
      <c r="F40" s="58"/>
      <c r="G40" s="58"/>
      <c r="H40" s="71" t="n">
        <f aca="false">SUM(H37:H39)</f>
        <v>0.194441666666667</v>
      </c>
      <c r="I40" s="64" t="n">
        <f aca="false">I37+I38+I39</f>
        <v>506.769427</v>
      </c>
      <c r="J40" s="70"/>
      <c r="K40" s="70"/>
    </row>
    <row r="41" customFormat="false" ht="12.75" hidden="false" customHeight="false" outlineLevel="0" collapsed="false">
      <c r="A41" s="72"/>
      <c r="B41" s="72"/>
      <c r="C41" s="72"/>
      <c r="D41" s="72"/>
      <c r="E41" s="72"/>
      <c r="F41" s="72"/>
      <c r="G41" s="72"/>
      <c r="H41" s="72"/>
      <c r="I41" s="72"/>
      <c r="J41" s="70"/>
      <c r="K41" s="70"/>
    </row>
    <row r="42" customFormat="false" ht="12.75" hidden="false" customHeight="false" outlineLevel="0" collapsed="false">
      <c r="A42" s="49" t="s">
        <v>82</v>
      </c>
      <c r="B42" s="49"/>
      <c r="C42" s="49"/>
      <c r="D42" s="49"/>
      <c r="E42" s="49"/>
      <c r="F42" s="49"/>
      <c r="G42" s="49"/>
      <c r="H42" s="49" t="s">
        <v>65</v>
      </c>
      <c r="I42" s="49" t="s">
        <v>66</v>
      </c>
      <c r="J42" s="70"/>
      <c r="K42" s="70"/>
      <c r="L42" s="73"/>
    </row>
    <row r="43" customFormat="false" ht="12.75" hidden="false" customHeight="false" outlineLevel="0" collapsed="false">
      <c r="A43" s="58" t="s">
        <v>37</v>
      </c>
      <c r="B43" s="62" t="s">
        <v>83</v>
      </c>
      <c r="C43" s="62"/>
      <c r="D43" s="62"/>
      <c r="E43" s="62"/>
      <c r="F43" s="62"/>
      <c r="G43" s="62"/>
      <c r="H43" s="69" t="n">
        <v>0.2</v>
      </c>
      <c r="I43" s="61" t="n">
        <f aca="false">(H43*I33)+(H43*I40)</f>
        <v>622.6098854</v>
      </c>
      <c r="J43" s="70"/>
      <c r="K43" s="70"/>
      <c r="L43" s="73"/>
    </row>
    <row r="44" customFormat="false" ht="12.75" hidden="false" customHeight="false" outlineLevel="0" collapsed="false">
      <c r="A44" s="58" t="s">
        <v>40</v>
      </c>
      <c r="B44" s="62" t="s">
        <v>84</v>
      </c>
      <c r="C44" s="62"/>
      <c r="D44" s="62"/>
      <c r="E44" s="62"/>
      <c r="F44" s="62"/>
      <c r="G44" s="62"/>
      <c r="H44" s="69" t="n">
        <v>0.025</v>
      </c>
      <c r="I44" s="61" t="n">
        <f aca="false">(H44*I33)+(H44*I40)</f>
        <v>77.826235675</v>
      </c>
      <c r="J44" s="70"/>
      <c r="K44" s="70"/>
    </row>
    <row r="45" customFormat="false" ht="12.75" hidden="false" customHeight="false" outlineLevel="0" collapsed="false">
      <c r="A45" s="58" t="s">
        <v>43</v>
      </c>
      <c r="B45" s="62" t="s">
        <v>85</v>
      </c>
      <c r="C45" s="62"/>
      <c r="D45" s="62"/>
      <c r="E45" s="62"/>
      <c r="F45" s="62"/>
      <c r="G45" s="62"/>
      <c r="H45" s="69" t="n">
        <v>0.03</v>
      </c>
      <c r="I45" s="61" t="n">
        <f aca="false">(H45*I33)+(H45*I40)</f>
        <v>93.39148281</v>
      </c>
      <c r="J45" s="70"/>
      <c r="K45" s="70"/>
    </row>
    <row r="46" customFormat="false" ht="12.75" hidden="false" customHeight="false" outlineLevel="0" collapsed="false">
      <c r="A46" s="58" t="s">
        <v>45</v>
      </c>
      <c r="B46" s="62" t="s">
        <v>86</v>
      </c>
      <c r="C46" s="62"/>
      <c r="D46" s="62"/>
      <c r="E46" s="62"/>
      <c r="F46" s="62"/>
      <c r="G46" s="62"/>
      <c r="H46" s="69" t="n">
        <v>0.015</v>
      </c>
      <c r="I46" s="61" t="n">
        <f aca="false">(H46*I33)+(H46*I40)</f>
        <v>46.695741405</v>
      </c>
      <c r="J46" s="70"/>
      <c r="K46" s="70"/>
    </row>
    <row r="47" customFormat="false" ht="12.75" hidden="false" customHeight="false" outlineLevel="0" collapsed="false">
      <c r="A47" s="58" t="s">
        <v>47</v>
      </c>
      <c r="B47" s="62" t="s">
        <v>87</v>
      </c>
      <c r="C47" s="62"/>
      <c r="D47" s="62"/>
      <c r="E47" s="62"/>
      <c r="F47" s="62"/>
      <c r="G47" s="62"/>
      <c r="H47" s="69" t="n">
        <v>0.01</v>
      </c>
      <c r="I47" s="61" t="n">
        <f aca="false">(H47*I33)+(H47*I40)</f>
        <v>31.13049427</v>
      </c>
      <c r="J47" s="70"/>
      <c r="K47" s="70"/>
    </row>
    <row r="48" customFormat="false" ht="12.75" hidden="false" customHeight="false" outlineLevel="0" collapsed="false">
      <c r="A48" s="58" t="s">
        <v>71</v>
      </c>
      <c r="B48" s="62" t="s">
        <v>88</v>
      </c>
      <c r="C48" s="62"/>
      <c r="D48" s="62"/>
      <c r="E48" s="62"/>
      <c r="F48" s="62"/>
      <c r="G48" s="62"/>
      <c r="H48" s="69" t="n">
        <v>0.006</v>
      </c>
      <c r="I48" s="61" t="n">
        <f aca="false">(H48*I33)+(H48*I40)</f>
        <v>18.678296562</v>
      </c>
      <c r="J48" s="67"/>
    </row>
    <row r="49" customFormat="false" ht="12.75" hidden="false" customHeight="false" outlineLevel="0" collapsed="false">
      <c r="A49" s="58" t="s">
        <v>73</v>
      </c>
      <c r="B49" s="62" t="s">
        <v>89</v>
      </c>
      <c r="C49" s="62"/>
      <c r="D49" s="62"/>
      <c r="E49" s="62"/>
      <c r="F49" s="62"/>
      <c r="G49" s="62"/>
      <c r="H49" s="69" t="n">
        <v>0.002</v>
      </c>
      <c r="I49" s="61" t="n">
        <f aca="false">(H49*I33)+(H49*I40)</f>
        <v>6.226098854</v>
      </c>
      <c r="J49" s="67"/>
    </row>
    <row r="50" customFormat="false" ht="12.75" hidden="false" customHeight="false" outlineLevel="0" collapsed="false">
      <c r="A50" s="58" t="s">
        <v>90</v>
      </c>
      <c r="B50" s="62" t="s">
        <v>91</v>
      </c>
      <c r="C50" s="62"/>
      <c r="D50" s="62"/>
      <c r="E50" s="62"/>
      <c r="F50" s="62"/>
      <c r="G50" s="62"/>
      <c r="H50" s="69" t="n">
        <v>0.08</v>
      </c>
      <c r="I50" s="61" t="n">
        <f aca="false">(H50*I33)+(H50*I40)</f>
        <v>249.04395416</v>
      </c>
      <c r="J50" s="67"/>
    </row>
    <row r="51" customFormat="false" ht="12.75" hidden="false" customHeight="false" outlineLevel="0" collapsed="false">
      <c r="A51" s="58" t="s">
        <v>92</v>
      </c>
      <c r="B51" s="58"/>
      <c r="C51" s="58"/>
      <c r="D51" s="58"/>
      <c r="E51" s="58"/>
      <c r="F51" s="58"/>
      <c r="G51" s="58"/>
      <c r="H51" s="71" t="n">
        <f aca="false">SUM(H43:H50)</f>
        <v>0.368</v>
      </c>
      <c r="I51" s="64" t="n">
        <f aca="false">SUM(I43:I50)</f>
        <v>1145.602189136</v>
      </c>
      <c r="J51" s="67"/>
      <c r="K51" s="74"/>
    </row>
    <row r="52" customFormat="false" ht="12.75" hidden="false" customHeight="false" outlineLevel="0" collapsed="false">
      <c r="A52" s="75"/>
      <c r="B52" s="75"/>
      <c r="C52" s="75"/>
      <c r="D52" s="75"/>
      <c r="E52" s="75"/>
      <c r="F52" s="75"/>
      <c r="G52" s="75"/>
      <c r="H52" s="75"/>
      <c r="I52" s="75"/>
      <c r="J52" s="67"/>
    </row>
    <row r="53" customFormat="false" ht="12.75" hidden="false" customHeight="false" outlineLevel="0" collapsed="false">
      <c r="A53" s="76" t="s">
        <v>93</v>
      </c>
      <c r="B53" s="76"/>
      <c r="C53" s="76"/>
      <c r="D53" s="76"/>
      <c r="E53" s="76"/>
      <c r="F53" s="76"/>
      <c r="G53" s="76"/>
      <c r="H53" s="77"/>
      <c r="I53" s="76" t="s">
        <v>66</v>
      </c>
      <c r="J53" s="67"/>
    </row>
    <row r="54" customFormat="false" ht="12.75" hidden="false" customHeight="true" outlineLevel="0" collapsed="false">
      <c r="A54" s="58" t="s">
        <v>37</v>
      </c>
      <c r="B54" s="59" t="s">
        <v>94</v>
      </c>
      <c r="C54" s="59"/>
      <c r="D54" s="59"/>
      <c r="E54" s="78" t="n">
        <v>2</v>
      </c>
      <c r="F54" s="79" t="n">
        <v>2</v>
      </c>
      <c r="G54" s="78" t="n">
        <v>22</v>
      </c>
      <c r="H54" s="80" t="s">
        <v>95</v>
      </c>
      <c r="I54" s="61" t="n">
        <f aca="false">((E54*F54*G54)-(I26*0.06))*0</f>
        <v>0</v>
      </c>
      <c r="J54" s="67"/>
      <c r="L54" s="81"/>
    </row>
    <row r="55" customFormat="false" ht="12.75" hidden="false" customHeight="true" outlineLevel="0" collapsed="false">
      <c r="A55" s="58" t="s">
        <v>40</v>
      </c>
      <c r="B55" s="59" t="s">
        <v>96</v>
      </c>
      <c r="C55" s="59"/>
      <c r="D55" s="59"/>
      <c r="E55" s="78" t="n">
        <v>1</v>
      </c>
      <c r="F55" s="79" t="n">
        <v>23.98</v>
      </c>
      <c r="G55" s="78" t="n">
        <v>26</v>
      </c>
      <c r="H55" s="80" t="s">
        <v>95</v>
      </c>
      <c r="I55" s="61" t="n">
        <f aca="false">(E55*F55*(1-0.2)*G55)</f>
        <v>498.784</v>
      </c>
      <c r="J55" s="67"/>
      <c r="L55" s="81"/>
    </row>
    <row r="56" customFormat="false" ht="12.75" hidden="false" customHeight="false" outlineLevel="0" collapsed="false">
      <c r="A56" s="58" t="s">
        <v>43</v>
      </c>
      <c r="B56" s="60" t="s">
        <v>97</v>
      </c>
      <c r="C56" s="60"/>
      <c r="D56" s="60"/>
      <c r="E56" s="60"/>
      <c r="F56" s="60"/>
      <c r="G56" s="60"/>
      <c r="H56" s="80" t="s">
        <v>95</v>
      </c>
      <c r="I56" s="61" t="n">
        <v>135</v>
      </c>
      <c r="J56" s="67"/>
      <c r="L56" s="81"/>
    </row>
    <row r="57" customFormat="false" ht="12.75" hidden="false" customHeight="false" outlineLevel="0" collapsed="false">
      <c r="A57" s="58" t="s">
        <v>45</v>
      </c>
      <c r="B57" s="62" t="s">
        <v>98</v>
      </c>
      <c r="C57" s="62"/>
      <c r="D57" s="62"/>
      <c r="E57" s="62"/>
      <c r="F57" s="62"/>
      <c r="G57" s="62"/>
      <c r="H57" s="82"/>
      <c r="I57" s="61" t="n">
        <f aca="false">H57/12</f>
        <v>0</v>
      </c>
      <c r="J57" s="67"/>
    </row>
    <row r="58" customFormat="false" ht="12.75" hidden="false" customHeight="false" outlineLevel="0" collapsed="false">
      <c r="A58" s="58" t="s">
        <v>47</v>
      </c>
      <c r="B58" s="62" t="s">
        <v>99</v>
      </c>
      <c r="C58" s="62"/>
      <c r="D58" s="62"/>
      <c r="E58" s="62"/>
      <c r="F58" s="62"/>
      <c r="G58" s="62"/>
      <c r="H58" s="80" t="s">
        <v>95</v>
      </c>
      <c r="I58" s="61"/>
      <c r="J58" s="67"/>
    </row>
    <row r="59" customFormat="false" ht="12.75" hidden="false" customHeight="false" outlineLevel="0" collapsed="false">
      <c r="A59" s="58" t="s">
        <v>71</v>
      </c>
      <c r="B59" s="60" t="s">
        <v>100</v>
      </c>
      <c r="C59" s="60"/>
      <c r="D59" s="60"/>
      <c r="E59" s="60"/>
      <c r="F59" s="60"/>
      <c r="G59" s="60"/>
      <c r="H59" s="80" t="s">
        <v>95</v>
      </c>
      <c r="I59" s="61" t="n">
        <v>0</v>
      </c>
      <c r="J59" s="67"/>
    </row>
    <row r="60" customFormat="false" ht="12.75" hidden="false" customHeight="false" outlineLevel="0" collapsed="false">
      <c r="A60" s="58" t="s">
        <v>101</v>
      </c>
      <c r="B60" s="58"/>
      <c r="C60" s="58"/>
      <c r="D60" s="58"/>
      <c r="E60" s="58"/>
      <c r="F60" s="58"/>
      <c r="G60" s="58"/>
      <c r="H60" s="58"/>
      <c r="I60" s="64" t="n">
        <f aca="false">TRUNC(SUM(I54:I59),2)</f>
        <v>633.78</v>
      </c>
      <c r="J60" s="67"/>
    </row>
    <row r="61" customFormat="false" ht="39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67"/>
    </row>
    <row r="62" customFormat="false" ht="12.75" hidden="false" customHeight="false" outlineLevel="0" collapsed="false">
      <c r="A62" s="84" t="s">
        <v>102</v>
      </c>
      <c r="B62" s="84"/>
      <c r="C62" s="84"/>
      <c r="D62" s="84"/>
      <c r="E62" s="84"/>
      <c r="F62" s="84"/>
      <c r="G62" s="84"/>
      <c r="H62" s="84"/>
      <c r="I62" s="84"/>
      <c r="J62" s="67"/>
    </row>
    <row r="63" customFormat="false" ht="12.75" hidden="false" customHeight="false" outlineLevel="0" collapsed="false">
      <c r="A63" s="58" t="s">
        <v>103</v>
      </c>
      <c r="B63" s="58"/>
      <c r="C63" s="58"/>
      <c r="D63" s="58"/>
      <c r="E63" s="58"/>
      <c r="F63" s="58"/>
      <c r="G63" s="58"/>
      <c r="H63" s="58"/>
      <c r="I63" s="58" t="s">
        <v>66</v>
      </c>
      <c r="J63" s="67"/>
    </row>
    <row r="64" customFormat="false" ht="12.75" hidden="false" customHeight="false" outlineLevel="0" collapsed="false">
      <c r="A64" s="58" t="s">
        <v>104</v>
      </c>
      <c r="B64" s="80" t="s">
        <v>105</v>
      </c>
      <c r="C64" s="80"/>
      <c r="D64" s="80"/>
      <c r="E64" s="80"/>
      <c r="F64" s="80"/>
      <c r="G64" s="80"/>
      <c r="H64" s="80"/>
      <c r="I64" s="61" t="n">
        <f aca="false">I40</f>
        <v>506.769427</v>
      </c>
      <c r="J64" s="67"/>
    </row>
    <row r="65" customFormat="false" ht="12.75" hidden="false" customHeight="false" outlineLevel="0" collapsed="false">
      <c r="A65" s="58" t="s">
        <v>106</v>
      </c>
      <c r="B65" s="80" t="s">
        <v>107</v>
      </c>
      <c r="C65" s="80"/>
      <c r="D65" s="80"/>
      <c r="E65" s="80"/>
      <c r="F65" s="80"/>
      <c r="G65" s="80"/>
      <c r="H65" s="80"/>
      <c r="I65" s="61" t="n">
        <f aca="false">I51</f>
        <v>1145.602189136</v>
      </c>
      <c r="J65" s="67"/>
    </row>
    <row r="66" customFormat="false" ht="12.75" hidden="false" customHeight="false" outlineLevel="0" collapsed="false">
      <c r="A66" s="58" t="s">
        <v>108</v>
      </c>
      <c r="B66" s="80" t="s">
        <v>109</v>
      </c>
      <c r="C66" s="80"/>
      <c r="D66" s="80"/>
      <c r="E66" s="80"/>
      <c r="F66" s="80"/>
      <c r="G66" s="80"/>
      <c r="H66" s="80"/>
      <c r="I66" s="61" t="n">
        <f aca="false">I60</f>
        <v>633.78</v>
      </c>
      <c r="J66" s="67"/>
    </row>
    <row r="67" customFormat="false" ht="12.75" hidden="false" customHeight="false" outlineLevel="0" collapsed="false">
      <c r="A67" s="58" t="s">
        <v>110</v>
      </c>
      <c r="B67" s="58"/>
      <c r="C67" s="58"/>
      <c r="D67" s="58"/>
      <c r="E67" s="58"/>
      <c r="F67" s="58"/>
      <c r="G67" s="58"/>
      <c r="H67" s="58"/>
      <c r="I67" s="64" t="n">
        <f aca="false">TRUNC(SUM(I64:I66),2)</f>
        <v>2286.15</v>
      </c>
      <c r="J67" s="67"/>
    </row>
    <row r="68" customFormat="false" ht="12.75" hidden="false" customHeight="false" outlineLevel="0" collapsed="false">
      <c r="A68" s="85"/>
      <c r="B68" s="85"/>
      <c r="C68" s="85"/>
      <c r="D68" s="85"/>
      <c r="E68" s="85"/>
      <c r="F68" s="85"/>
      <c r="G68" s="85"/>
      <c r="H68" s="85"/>
      <c r="I68" s="85"/>
      <c r="J68" s="67"/>
    </row>
    <row r="69" customFormat="false" ht="12.75" hidden="false" customHeight="false" outlineLevel="0" collapsed="false">
      <c r="A69" s="50" t="s">
        <v>111</v>
      </c>
      <c r="B69" s="50"/>
      <c r="C69" s="50"/>
      <c r="D69" s="50"/>
      <c r="E69" s="50"/>
      <c r="F69" s="50"/>
      <c r="G69" s="50"/>
      <c r="H69" s="50"/>
      <c r="I69" s="50"/>
      <c r="J69" s="67"/>
    </row>
    <row r="70" customFormat="false" ht="12.75" hidden="false" customHeight="false" outlineLevel="0" collapsed="false">
      <c r="A70" s="49" t="n">
        <v>3</v>
      </c>
      <c r="B70" s="49" t="s">
        <v>112</v>
      </c>
      <c r="C70" s="49"/>
      <c r="D70" s="49"/>
      <c r="E70" s="49"/>
      <c r="F70" s="49"/>
      <c r="G70" s="49"/>
      <c r="H70" s="76" t="s">
        <v>65</v>
      </c>
      <c r="I70" s="49" t="s">
        <v>66</v>
      </c>
      <c r="J70" s="67"/>
    </row>
    <row r="71" customFormat="false" ht="12.75" hidden="false" customHeight="false" outlineLevel="0" collapsed="false">
      <c r="A71" s="58" t="s">
        <v>37</v>
      </c>
      <c r="B71" s="86" t="s">
        <v>113</v>
      </c>
      <c r="C71" s="86"/>
      <c r="D71" s="86"/>
      <c r="E71" s="86"/>
      <c r="F71" s="86"/>
      <c r="G71" s="86"/>
      <c r="H71" s="87" t="n">
        <f aca="false">5%/12</f>
        <v>0.00416666666666667</v>
      </c>
      <c r="I71" s="88" t="n">
        <f aca="false">H71*I33</f>
        <v>10.8595</v>
      </c>
      <c r="J71" s="67"/>
    </row>
    <row r="72" customFormat="false" ht="12.75" hidden="false" customHeight="false" outlineLevel="0" collapsed="false">
      <c r="A72" s="58" t="s">
        <v>40</v>
      </c>
      <c r="B72" s="86" t="s">
        <v>114</v>
      </c>
      <c r="C72" s="86"/>
      <c r="D72" s="86"/>
      <c r="E72" s="86"/>
      <c r="F72" s="86"/>
      <c r="G72" s="86"/>
      <c r="H72" s="69" t="n">
        <f aca="false">H71*H50</f>
        <v>0.000333333333333333</v>
      </c>
      <c r="I72" s="88" t="n">
        <f aca="false">H72*I33</f>
        <v>0.86876</v>
      </c>
      <c r="J72" s="67"/>
    </row>
    <row r="73" customFormat="false" ht="12.75" hidden="false" customHeight="false" outlineLevel="0" collapsed="false">
      <c r="A73" s="58" t="s">
        <v>43</v>
      </c>
      <c r="B73" s="86" t="s">
        <v>115</v>
      </c>
      <c r="C73" s="86"/>
      <c r="D73" s="86"/>
      <c r="E73" s="86"/>
      <c r="F73" s="86"/>
      <c r="G73" s="86"/>
      <c r="H73" s="69" t="n">
        <v>0.02</v>
      </c>
      <c r="I73" s="88" t="n">
        <f aca="false">H73*I33</f>
        <v>52.1256</v>
      </c>
      <c r="J73" s="67"/>
    </row>
    <row r="74" customFormat="false" ht="12.75" hidden="false" customHeight="false" outlineLevel="0" collapsed="false">
      <c r="A74" s="58" t="s">
        <v>45</v>
      </c>
      <c r="B74" s="86" t="s">
        <v>116</v>
      </c>
      <c r="C74" s="86"/>
      <c r="D74" s="86"/>
      <c r="E74" s="86"/>
      <c r="F74" s="86"/>
      <c r="G74" s="86"/>
      <c r="H74" s="89" t="n">
        <f aca="false">7/30/12*100%</f>
        <v>0.0194444444444444</v>
      </c>
      <c r="I74" s="88" t="n">
        <f aca="false">H74*I33</f>
        <v>50.6776666666667</v>
      </c>
      <c r="J74" s="67"/>
    </row>
    <row r="75" customFormat="false" ht="12.75" hidden="false" customHeight="false" outlineLevel="0" collapsed="false">
      <c r="A75" s="58" t="s">
        <v>47</v>
      </c>
      <c r="B75" s="86" t="s">
        <v>117</v>
      </c>
      <c r="C75" s="86"/>
      <c r="D75" s="86"/>
      <c r="E75" s="86"/>
      <c r="F75" s="86"/>
      <c r="G75" s="86"/>
      <c r="H75" s="69" t="n">
        <f aca="false">H74*H51</f>
        <v>0.00715555555555556</v>
      </c>
      <c r="I75" s="88" t="n">
        <f aca="false">H75*I33</f>
        <v>18.6493813333333</v>
      </c>
      <c r="J75" s="67"/>
    </row>
    <row r="76" customFormat="false" ht="12.75" hidden="false" customHeight="false" outlineLevel="0" collapsed="false">
      <c r="A76" s="58" t="s">
        <v>71</v>
      </c>
      <c r="B76" s="86" t="s">
        <v>118</v>
      </c>
      <c r="C76" s="86"/>
      <c r="D76" s="86"/>
      <c r="E76" s="86"/>
      <c r="F76" s="86"/>
      <c r="G76" s="86"/>
      <c r="H76" s="69" t="n">
        <v>0.02</v>
      </c>
      <c r="I76" s="88" t="n">
        <f aca="false">H76*I33</f>
        <v>52.1256</v>
      </c>
      <c r="J76" s="67"/>
    </row>
    <row r="77" customFormat="false" ht="12.75" hidden="false" customHeight="false" outlineLevel="0" collapsed="false">
      <c r="A77" s="58" t="s">
        <v>119</v>
      </c>
      <c r="B77" s="58"/>
      <c r="C77" s="58"/>
      <c r="D77" s="58"/>
      <c r="E77" s="58"/>
      <c r="F77" s="58"/>
      <c r="G77" s="58"/>
      <c r="H77" s="90" t="n">
        <f aca="false">TRUNC(SUM(H71:H76),4)</f>
        <v>0.0711</v>
      </c>
      <c r="I77" s="64" t="n">
        <f aca="false">TRUNC(SUM(I71:I76),2)</f>
        <v>185.3</v>
      </c>
      <c r="J77" s="67"/>
    </row>
    <row r="78" customFormat="false" ht="12.75" hidden="false" customHeight="false" outlineLevel="0" collapsed="false">
      <c r="A78" s="91"/>
      <c r="B78" s="91"/>
      <c r="C78" s="91"/>
      <c r="D78" s="91"/>
      <c r="E78" s="91"/>
      <c r="F78" s="91"/>
      <c r="G78" s="91"/>
      <c r="H78" s="91"/>
      <c r="I78" s="91"/>
      <c r="J78" s="67"/>
    </row>
    <row r="79" customFormat="false" ht="12.75" hidden="false" customHeight="false" outlineLevel="0" collapsed="false">
      <c r="A79" s="50" t="s">
        <v>120</v>
      </c>
      <c r="B79" s="50"/>
      <c r="C79" s="50"/>
      <c r="D79" s="50"/>
      <c r="E79" s="50"/>
      <c r="F79" s="50"/>
      <c r="G79" s="50"/>
      <c r="H79" s="50"/>
      <c r="I79" s="50"/>
      <c r="J79" s="67"/>
    </row>
    <row r="80" customFormat="false" ht="12.75" hidden="false" customHeight="false" outlineLevel="0" collapsed="false">
      <c r="A80" s="58" t="s">
        <v>121</v>
      </c>
      <c r="B80" s="58"/>
      <c r="C80" s="58"/>
      <c r="D80" s="58"/>
      <c r="E80" s="58"/>
      <c r="F80" s="58"/>
      <c r="G80" s="58"/>
      <c r="H80" s="58" t="s">
        <v>65</v>
      </c>
      <c r="I80" s="58" t="s">
        <v>66</v>
      </c>
      <c r="J80" s="67"/>
    </row>
    <row r="81" customFormat="false" ht="12.75" hidden="false" customHeight="false" outlineLevel="0" collapsed="false">
      <c r="A81" s="58" t="s">
        <v>37</v>
      </c>
      <c r="B81" s="62" t="s">
        <v>122</v>
      </c>
      <c r="C81" s="62"/>
      <c r="D81" s="62"/>
      <c r="E81" s="62"/>
      <c r="F81" s="62"/>
      <c r="G81" s="62"/>
      <c r="H81" s="69" t="n">
        <f aca="false">(1/12) + (1/12*0.3333)</f>
        <v>0.111108333333333</v>
      </c>
      <c r="I81" s="61" t="n">
        <f aca="false">$I$33*H81</f>
        <v>289.579427</v>
      </c>
      <c r="J81" s="67"/>
    </row>
    <row r="82" customFormat="false" ht="12.75" hidden="false" customHeight="false" outlineLevel="0" collapsed="false">
      <c r="A82" s="58" t="s">
        <v>40</v>
      </c>
      <c r="B82" s="62" t="s">
        <v>123</v>
      </c>
      <c r="C82" s="62"/>
      <c r="D82" s="62"/>
      <c r="E82" s="62"/>
      <c r="F82" s="62"/>
      <c r="G82" s="62"/>
      <c r="H82" s="69" t="n">
        <v>0.002778</v>
      </c>
      <c r="I82" s="61" t="n">
        <f aca="false">$I$33*H82</f>
        <v>7.24024584</v>
      </c>
      <c r="J82" s="67"/>
    </row>
    <row r="83" customFormat="false" ht="12.75" hidden="false" customHeight="false" outlineLevel="0" collapsed="false">
      <c r="A83" s="58" t="s">
        <v>43</v>
      </c>
      <c r="B83" s="62" t="s">
        <v>124</v>
      </c>
      <c r="C83" s="62"/>
      <c r="D83" s="62"/>
      <c r="E83" s="62"/>
      <c r="F83" s="62"/>
      <c r="G83" s="62"/>
      <c r="H83" s="69" t="n">
        <v>0.000208</v>
      </c>
      <c r="I83" s="61" t="n">
        <f aca="false">$I$33*H83</f>
        <v>0.54210624</v>
      </c>
      <c r="J83" s="67"/>
    </row>
    <row r="84" customFormat="false" ht="12.75" hidden="false" customHeight="false" outlineLevel="0" collapsed="false">
      <c r="A84" s="58" t="s">
        <v>45</v>
      </c>
      <c r="B84" s="62" t="s">
        <v>125</v>
      </c>
      <c r="C84" s="62"/>
      <c r="D84" s="62"/>
      <c r="E84" s="62"/>
      <c r="F84" s="62"/>
      <c r="G84" s="62"/>
      <c r="H84" s="69" t="n">
        <v>0.005</v>
      </c>
      <c r="I84" s="61" t="n">
        <f aca="false">$I$33*H84</f>
        <v>13.0314</v>
      </c>
      <c r="J84" s="67"/>
    </row>
    <row r="85" customFormat="false" ht="12.75" hidden="false" customHeight="false" outlineLevel="0" collapsed="false">
      <c r="A85" s="58" t="s">
        <v>47</v>
      </c>
      <c r="B85" s="62" t="s">
        <v>126</v>
      </c>
      <c r="C85" s="62"/>
      <c r="D85" s="62"/>
      <c r="E85" s="62"/>
      <c r="F85" s="62"/>
      <c r="G85" s="62"/>
      <c r="H85" s="69" t="n">
        <v>0.00074</v>
      </c>
      <c r="I85" s="61" t="n">
        <f aca="false">$I$33*H85</f>
        <v>1.9286472</v>
      </c>
      <c r="J85" s="67"/>
    </row>
    <row r="86" customFormat="false" ht="12.75" hidden="false" customHeight="false" outlineLevel="0" collapsed="false">
      <c r="A86" s="58" t="s">
        <v>71</v>
      </c>
      <c r="B86" s="62" t="s">
        <v>127</v>
      </c>
      <c r="C86" s="62"/>
      <c r="D86" s="62"/>
      <c r="E86" s="62"/>
      <c r="F86" s="62"/>
      <c r="G86" s="62"/>
      <c r="H86" s="69" t="n">
        <v>0.002778</v>
      </c>
      <c r="I86" s="61" t="n">
        <f aca="false">$I$33*H86</f>
        <v>7.24024584</v>
      </c>
      <c r="J86" s="67"/>
    </row>
    <row r="87" customFormat="false" ht="12.75" hidden="false" customHeight="false" outlineLevel="0" collapsed="false">
      <c r="A87" s="58"/>
      <c r="B87" s="58" t="s">
        <v>128</v>
      </c>
      <c r="C87" s="58"/>
      <c r="D87" s="58"/>
      <c r="E87" s="58"/>
      <c r="F87" s="58"/>
      <c r="G87" s="58"/>
      <c r="H87" s="71" t="n">
        <f aca="false">H81+H82+H83+H84+H85+H86</f>
        <v>0.122612333333333</v>
      </c>
      <c r="I87" s="64" t="n">
        <f aca="false">I81+I82+I83+I84+I85+I86</f>
        <v>319.56207212</v>
      </c>
      <c r="J87" s="67"/>
    </row>
    <row r="88" customFormat="false" ht="12.75" hidden="false" customHeight="false" outlineLevel="0" collapsed="false">
      <c r="A88" s="92"/>
      <c r="B88" s="92"/>
      <c r="C88" s="92"/>
      <c r="D88" s="92"/>
      <c r="E88" s="92"/>
      <c r="F88" s="92"/>
      <c r="G88" s="92"/>
      <c r="H88" s="92"/>
      <c r="I88" s="92"/>
      <c r="J88" s="67"/>
    </row>
    <row r="89" customFormat="false" ht="12.75" hidden="false" customHeight="false" outlineLevel="0" collapsed="false">
      <c r="A89" s="49" t="s">
        <v>129</v>
      </c>
      <c r="B89" s="49"/>
      <c r="C89" s="49"/>
      <c r="D89" s="49"/>
      <c r="E89" s="49"/>
      <c r="F89" s="49"/>
      <c r="G89" s="49"/>
      <c r="H89" s="49" t="s">
        <v>65</v>
      </c>
      <c r="I89" s="49" t="s">
        <v>66</v>
      </c>
      <c r="J89" s="67"/>
    </row>
    <row r="90" customFormat="false" ht="12.75" hidden="false" customHeight="false" outlineLevel="0" collapsed="false">
      <c r="A90" s="49" t="s">
        <v>37</v>
      </c>
      <c r="B90" s="48" t="s">
        <v>130</v>
      </c>
      <c r="C90" s="48"/>
      <c r="D90" s="48"/>
      <c r="E90" s="48"/>
      <c r="F90" s="48"/>
      <c r="G90" s="48"/>
      <c r="H90" s="93" t="n">
        <v>0</v>
      </c>
      <c r="I90" s="57" t="n">
        <f aca="false">$I$33*H90</f>
        <v>0</v>
      </c>
      <c r="J90" s="67"/>
    </row>
    <row r="91" customFormat="false" ht="12.75" hidden="false" customHeight="false" outlineLevel="0" collapsed="false">
      <c r="A91" s="49" t="s">
        <v>131</v>
      </c>
      <c r="B91" s="49"/>
      <c r="C91" s="49"/>
      <c r="D91" s="49"/>
      <c r="E91" s="49"/>
      <c r="F91" s="49"/>
      <c r="G91" s="49"/>
      <c r="H91" s="94" t="n">
        <f aca="false">H90</f>
        <v>0</v>
      </c>
      <c r="I91" s="95" t="n">
        <f aca="false">I90</f>
        <v>0</v>
      </c>
      <c r="J91" s="67"/>
    </row>
    <row r="92" customFormat="false" ht="12.75" hidden="false" customHeight="false" outlineLevel="0" collapsed="false">
      <c r="A92" s="96"/>
      <c r="B92" s="96"/>
      <c r="C92" s="96"/>
      <c r="D92" s="96"/>
      <c r="E92" s="96"/>
      <c r="F92" s="96"/>
      <c r="G92" s="96"/>
      <c r="H92" s="96"/>
      <c r="I92" s="96"/>
      <c r="J92" s="67"/>
    </row>
    <row r="93" customFormat="false" ht="12.75" hidden="false" customHeight="false" outlineLevel="0" collapsed="false">
      <c r="A93" s="84" t="s">
        <v>132</v>
      </c>
      <c r="B93" s="84"/>
      <c r="C93" s="84"/>
      <c r="D93" s="84"/>
      <c r="E93" s="84"/>
      <c r="F93" s="84"/>
      <c r="G93" s="84"/>
      <c r="H93" s="84"/>
      <c r="I93" s="84"/>
      <c r="J93" s="67"/>
    </row>
    <row r="94" customFormat="false" ht="12.75" hidden="false" customHeight="false" outlineLevel="0" collapsed="false">
      <c r="A94" s="58" t="s">
        <v>133</v>
      </c>
      <c r="B94" s="58"/>
      <c r="C94" s="58"/>
      <c r="D94" s="58"/>
      <c r="E94" s="58"/>
      <c r="F94" s="58"/>
      <c r="G94" s="58"/>
      <c r="H94" s="58"/>
      <c r="I94" s="58" t="s">
        <v>66</v>
      </c>
      <c r="J94" s="67"/>
    </row>
    <row r="95" customFormat="false" ht="12.75" hidden="false" customHeight="false" outlineLevel="0" collapsed="false">
      <c r="A95" s="58" t="s">
        <v>134</v>
      </c>
      <c r="B95" s="80" t="s">
        <v>135</v>
      </c>
      <c r="C95" s="80"/>
      <c r="D95" s="80"/>
      <c r="E95" s="80"/>
      <c r="F95" s="80"/>
      <c r="G95" s="80"/>
      <c r="H95" s="80"/>
      <c r="I95" s="61" t="n">
        <f aca="false">I87</f>
        <v>319.56207212</v>
      </c>
      <c r="J95" s="67"/>
    </row>
    <row r="96" customFormat="false" ht="12.75" hidden="false" customHeight="false" outlineLevel="0" collapsed="false">
      <c r="A96" s="58" t="s">
        <v>136</v>
      </c>
      <c r="B96" s="80" t="s">
        <v>137</v>
      </c>
      <c r="C96" s="80"/>
      <c r="D96" s="80"/>
      <c r="E96" s="80"/>
      <c r="F96" s="80"/>
      <c r="G96" s="80"/>
      <c r="H96" s="80"/>
      <c r="I96" s="61" t="n">
        <f aca="false">I91</f>
        <v>0</v>
      </c>
      <c r="J96" s="67"/>
    </row>
    <row r="97" customFormat="false" ht="12.75" hidden="false" customHeight="false" outlineLevel="0" collapsed="false">
      <c r="A97" s="58" t="s">
        <v>138</v>
      </c>
      <c r="B97" s="58"/>
      <c r="C97" s="58"/>
      <c r="D97" s="58"/>
      <c r="E97" s="58"/>
      <c r="F97" s="58"/>
      <c r="G97" s="58"/>
      <c r="H97" s="58"/>
      <c r="I97" s="64" t="n">
        <f aca="false">TRUNC(SUM(I95:I96),2)</f>
        <v>319.56</v>
      </c>
      <c r="J97" s="67"/>
    </row>
    <row r="98" customFormat="false" ht="12.75" hidden="false" customHeight="false" outlineLevel="0" collapsed="false">
      <c r="A98" s="85"/>
      <c r="B98" s="85"/>
      <c r="C98" s="85"/>
      <c r="D98" s="85"/>
      <c r="E98" s="85"/>
      <c r="F98" s="85"/>
      <c r="G98" s="85"/>
      <c r="H98" s="85"/>
      <c r="I98" s="85"/>
      <c r="J98" s="67"/>
    </row>
    <row r="99" customFormat="false" ht="12.75" hidden="false" customHeight="false" outlineLevel="0" collapsed="false">
      <c r="A99" s="50" t="s">
        <v>139</v>
      </c>
      <c r="B99" s="50"/>
      <c r="C99" s="50"/>
      <c r="D99" s="50"/>
      <c r="E99" s="50"/>
      <c r="F99" s="50"/>
      <c r="G99" s="50"/>
      <c r="H99" s="50"/>
      <c r="I99" s="50"/>
      <c r="J99" s="67"/>
    </row>
    <row r="100" customFormat="false" ht="12.75" hidden="false" customHeight="false" outlineLevel="0" collapsed="false">
      <c r="A100" s="49" t="n">
        <v>5</v>
      </c>
      <c r="B100" s="49" t="s">
        <v>140</v>
      </c>
      <c r="C100" s="49"/>
      <c r="D100" s="49"/>
      <c r="E100" s="49"/>
      <c r="F100" s="49"/>
      <c r="G100" s="49"/>
      <c r="H100" s="49"/>
      <c r="I100" s="49" t="s">
        <v>66</v>
      </c>
      <c r="J100" s="67"/>
    </row>
    <row r="101" customFormat="false" ht="12.75" hidden="false" customHeight="false" outlineLevel="0" collapsed="false">
      <c r="A101" s="49" t="s">
        <v>37</v>
      </c>
      <c r="B101" s="97" t="s">
        <v>141</v>
      </c>
      <c r="C101" s="97"/>
      <c r="D101" s="97"/>
      <c r="E101" s="97"/>
      <c r="F101" s="97"/>
      <c r="G101" s="97"/>
      <c r="H101" s="47" t="s">
        <v>95</v>
      </c>
      <c r="I101" s="57" t="n">
        <f aca="false">'Insumos-Fardamentos'!D9</f>
        <v>50.825</v>
      </c>
      <c r="J101" s="67"/>
    </row>
    <row r="102" customFormat="false" ht="12.75" hidden="false" customHeight="false" outlineLevel="0" collapsed="false">
      <c r="A102" s="49" t="s">
        <v>40</v>
      </c>
      <c r="B102" s="97" t="s">
        <v>142</v>
      </c>
      <c r="C102" s="97"/>
      <c r="D102" s="97"/>
      <c r="E102" s="97"/>
      <c r="F102" s="97"/>
      <c r="G102" s="97"/>
      <c r="H102" s="47" t="s">
        <v>95</v>
      </c>
      <c r="I102" s="57"/>
      <c r="J102" s="67"/>
    </row>
    <row r="103" customFormat="false" ht="12.75" hidden="false" customHeight="false" outlineLevel="0" collapsed="false">
      <c r="A103" s="98" t="s">
        <v>43</v>
      </c>
      <c r="B103" s="97" t="s">
        <v>143</v>
      </c>
      <c r="C103" s="97"/>
      <c r="D103" s="97"/>
      <c r="E103" s="97"/>
      <c r="F103" s="97"/>
      <c r="G103" s="97"/>
      <c r="H103" s="47" t="s">
        <v>95</v>
      </c>
      <c r="I103" s="57" t="n">
        <v>0</v>
      </c>
      <c r="J103" s="67"/>
    </row>
    <row r="104" customFormat="false" ht="12.75" hidden="false" customHeight="false" outlineLevel="0" collapsed="false">
      <c r="A104" s="98" t="s">
        <v>45</v>
      </c>
      <c r="B104" s="97" t="s">
        <v>144</v>
      </c>
      <c r="C104" s="97"/>
      <c r="D104" s="97"/>
      <c r="E104" s="97"/>
      <c r="F104" s="97"/>
      <c r="G104" s="97"/>
      <c r="H104" s="47" t="s">
        <v>95</v>
      </c>
      <c r="I104" s="57" t="n">
        <v>0</v>
      </c>
      <c r="J104" s="67"/>
    </row>
    <row r="105" customFormat="false" ht="12.75" hidden="false" customHeight="false" outlineLevel="0" collapsed="false">
      <c r="A105" s="98" t="s">
        <v>47</v>
      </c>
      <c r="B105" s="97" t="s">
        <v>145</v>
      </c>
      <c r="C105" s="97"/>
      <c r="D105" s="97"/>
      <c r="E105" s="97"/>
      <c r="F105" s="97"/>
      <c r="G105" s="97"/>
      <c r="H105" s="47" t="s">
        <v>95</v>
      </c>
      <c r="I105" s="57" t="n">
        <f aca="false">'Insumos-Fardamentos'!D14</f>
        <v>47.26</v>
      </c>
      <c r="J105" s="67"/>
    </row>
    <row r="106" customFormat="false" ht="12.75" hidden="false" customHeight="false" outlineLevel="0" collapsed="false">
      <c r="A106" s="49" t="s">
        <v>146</v>
      </c>
      <c r="B106" s="49"/>
      <c r="C106" s="49"/>
      <c r="D106" s="49"/>
      <c r="E106" s="49"/>
      <c r="F106" s="49"/>
      <c r="G106" s="49"/>
      <c r="H106" s="94" t="s">
        <v>95</v>
      </c>
      <c r="I106" s="95" t="n">
        <f aca="false">TRUNC(SUM(I101:I105),2)</f>
        <v>98.08</v>
      </c>
      <c r="J106" s="67"/>
    </row>
    <row r="107" customFormat="false" ht="12.75" hidden="false" customHeight="false" outlineLevel="0" collapsed="false">
      <c r="A107" s="85"/>
      <c r="B107" s="85"/>
      <c r="C107" s="85"/>
      <c r="D107" s="85"/>
      <c r="E107" s="85"/>
      <c r="F107" s="85"/>
      <c r="G107" s="85"/>
      <c r="H107" s="85"/>
      <c r="I107" s="85"/>
      <c r="J107" s="67"/>
    </row>
    <row r="108" customFormat="false" ht="12.75" hidden="false" customHeight="false" outlineLevel="0" collapsed="false">
      <c r="A108" s="50" t="s">
        <v>147</v>
      </c>
      <c r="B108" s="50"/>
      <c r="C108" s="50"/>
      <c r="D108" s="50"/>
      <c r="E108" s="50"/>
      <c r="F108" s="50"/>
      <c r="G108" s="50"/>
      <c r="H108" s="50"/>
      <c r="I108" s="50"/>
      <c r="J108" s="67"/>
    </row>
    <row r="109" customFormat="false" ht="12.75" hidden="false" customHeight="false" outlineLevel="0" collapsed="false">
      <c r="A109" s="49" t="n">
        <v>6</v>
      </c>
      <c r="B109" s="49" t="s">
        <v>148</v>
      </c>
      <c r="C109" s="49"/>
      <c r="D109" s="49"/>
      <c r="E109" s="49"/>
      <c r="F109" s="49"/>
      <c r="G109" s="49"/>
      <c r="H109" s="49" t="s">
        <v>65</v>
      </c>
      <c r="I109" s="49" t="s">
        <v>66</v>
      </c>
      <c r="J109" s="67"/>
    </row>
    <row r="110" customFormat="false" ht="12.75" hidden="false" customHeight="false" outlineLevel="0" collapsed="false">
      <c r="A110" s="49" t="s">
        <v>37</v>
      </c>
      <c r="B110" s="48" t="s">
        <v>149</v>
      </c>
      <c r="C110" s="48"/>
      <c r="D110" s="48"/>
      <c r="E110" s="48"/>
      <c r="F110" s="48"/>
      <c r="G110" s="48"/>
      <c r="H110" s="99" t="n">
        <v>0.05</v>
      </c>
      <c r="I110" s="57" t="n">
        <f aca="false">TRUNC(H110*I134,2)</f>
        <v>274.76</v>
      </c>
      <c r="J110" s="67"/>
    </row>
    <row r="111" customFormat="false" ht="12.75" hidden="false" customHeight="false" outlineLevel="0" collapsed="false">
      <c r="A111" s="49" t="s">
        <v>40</v>
      </c>
      <c r="B111" s="48" t="s">
        <v>150</v>
      </c>
      <c r="C111" s="48"/>
      <c r="D111" s="48"/>
      <c r="E111" s="48"/>
      <c r="F111" s="48"/>
      <c r="G111" s="48"/>
      <c r="H111" s="99" t="n">
        <v>0.05</v>
      </c>
      <c r="I111" s="57" t="n">
        <f aca="false">TRUNC(H111*(I110+I134),2)</f>
        <v>288.5</v>
      </c>
      <c r="J111" s="67"/>
    </row>
    <row r="112" customFormat="false" ht="12.75" hidden="false" customHeight="false" outlineLevel="0" collapsed="false">
      <c r="A112" s="49" t="s">
        <v>43</v>
      </c>
      <c r="B112" s="100" t="s">
        <v>151</v>
      </c>
      <c r="C112" s="100"/>
      <c r="D112" s="100"/>
      <c r="E112" s="100"/>
      <c r="F112" s="100"/>
      <c r="G112" s="100"/>
      <c r="H112" s="101"/>
      <c r="I112" s="57"/>
      <c r="J112" s="67"/>
    </row>
    <row r="113" customFormat="false" ht="12.75" hidden="false" customHeight="false" outlineLevel="0" collapsed="false">
      <c r="A113" s="49" t="s">
        <v>152</v>
      </c>
      <c r="B113" s="48" t="s">
        <v>153</v>
      </c>
      <c r="C113" s="48"/>
      <c r="D113" s="48"/>
      <c r="E113" s="48"/>
      <c r="F113" s="48"/>
      <c r="G113" s="48"/>
      <c r="H113" s="102" t="n">
        <v>0.0065</v>
      </c>
      <c r="I113" s="57" t="n">
        <f aca="false">TRUNC(H113*I123,2)</f>
        <v>43.11</v>
      </c>
      <c r="J113" s="67"/>
    </row>
    <row r="114" customFormat="false" ht="12.75" hidden="false" customHeight="false" outlineLevel="0" collapsed="false">
      <c r="A114" s="49" t="s">
        <v>154</v>
      </c>
      <c r="B114" s="48" t="s">
        <v>155</v>
      </c>
      <c r="C114" s="48"/>
      <c r="D114" s="48"/>
      <c r="E114" s="48"/>
      <c r="F114" s="48"/>
      <c r="G114" s="48"/>
      <c r="H114" s="103" t="n">
        <v>0.03</v>
      </c>
      <c r="I114" s="57" t="n">
        <f aca="false">TRUNC(H114*I123,2)</f>
        <v>198.96</v>
      </c>
      <c r="J114" s="67"/>
    </row>
    <row r="115" customFormat="false" ht="12.75" hidden="false" customHeight="false" outlineLevel="0" collapsed="false">
      <c r="A115" s="49" t="s">
        <v>156</v>
      </c>
      <c r="B115" s="48" t="s">
        <v>157</v>
      </c>
      <c r="C115" s="48"/>
      <c r="D115" s="48"/>
      <c r="E115" s="48"/>
      <c r="F115" s="48"/>
      <c r="G115" s="48"/>
      <c r="H115" s="104" t="n">
        <v>0.05</v>
      </c>
      <c r="I115" s="57" t="n">
        <f aca="false">TRUNC(H115*I123,2)</f>
        <v>331.61</v>
      </c>
      <c r="J115" s="67"/>
    </row>
    <row r="116" customFormat="false" ht="12.75" hidden="false" customHeight="false" outlineLevel="0" collapsed="false">
      <c r="A116" s="49" t="s">
        <v>158</v>
      </c>
      <c r="B116" s="49"/>
      <c r="C116" s="49"/>
      <c r="D116" s="49"/>
      <c r="E116" s="49"/>
      <c r="F116" s="49"/>
      <c r="G116" s="49"/>
      <c r="H116" s="102" t="n">
        <f aca="false">SUM(H110:H115)</f>
        <v>0.1865</v>
      </c>
      <c r="I116" s="95" t="n">
        <f aca="false">TRUNC(SUM(I110:I115),2)</f>
        <v>1136.94</v>
      </c>
      <c r="J116" s="67"/>
    </row>
    <row r="117" customFormat="false" ht="76.5" hidden="false" customHeight="true" outlineLevel="0" collapsed="false">
      <c r="A117" s="52"/>
      <c r="B117" s="105"/>
      <c r="C117" s="105"/>
      <c r="D117" s="105"/>
      <c r="E117" s="105"/>
      <c r="F117" s="105"/>
      <c r="G117" s="105"/>
      <c r="H117" s="105"/>
      <c r="I117" s="105"/>
    </row>
    <row r="118" customFormat="false" ht="12.75" hidden="false" customHeight="false" outlineLevel="0" collapsed="false">
      <c r="A118" s="106" t="s">
        <v>159</v>
      </c>
      <c r="B118" s="107" t="s">
        <v>160</v>
      </c>
      <c r="C118" s="107"/>
      <c r="D118" s="107"/>
      <c r="E118" s="107"/>
      <c r="F118" s="107"/>
      <c r="G118" s="107"/>
      <c r="H118" s="108" t="n">
        <f aca="false">TRUNC(H113+H114+H115,4)</f>
        <v>0.0865</v>
      </c>
      <c r="I118" s="109"/>
    </row>
    <row r="119" customFormat="false" ht="12.75" hidden="false" customHeight="false" outlineLevel="0" collapsed="false">
      <c r="A119" s="110"/>
      <c r="B119" s="111" t="n">
        <v>100</v>
      </c>
      <c r="C119" s="111"/>
      <c r="D119" s="111"/>
      <c r="E119" s="111"/>
      <c r="F119" s="111"/>
      <c r="G119" s="111"/>
      <c r="H119" s="112"/>
      <c r="I119" s="113"/>
    </row>
    <row r="120" customFormat="false" ht="12.75" hidden="false" customHeight="false" outlineLevel="0" collapsed="false">
      <c r="A120" s="114"/>
      <c r="B120" s="111"/>
      <c r="C120" s="111"/>
      <c r="D120" s="111"/>
      <c r="E120" s="111"/>
      <c r="F120" s="111"/>
      <c r="G120" s="111"/>
      <c r="H120" s="112"/>
      <c r="I120" s="113"/>
    </row>
    <row r="121" customFormat="false" ht="12.75" hidden="false" customHeight="false" outlineLevel="0" collapsed="false">
      <c r="A121" s="110" t="s">
        <v>161</v>
      </c>
      <c r="B121" s="111" t="s">
        <v>162</v>
      </c>
      <c r="C121" s="111"/>
      <c r="D121" s="111"/>
      <c r="E121" s="111"/>
      <c r="F121" s="111"/>
      <c r="G121" s="111"/>
      <c r="H121" s="112"/>
      <c r="I121" s="113" t="n">
        <f aca="false">TRUNC(I134+I110+I111,2)</f>
        <v>6058.63</v>
      </c>
    </row>
    <row r="122" customFormat="false" ht="12.75" hidden="false" customHeight="false" outlineLevel="0" collapsed="false">
      <c r="A122" s="110"/>
      <c r="B122" s="111"/>
      <c r="C122" s="111"/>
      <c r="D122" s="111"/>
      <c r="E122" s="111"/>
      <c r="F122" s="111"/>
      <c r="G122" s="111"/>
      <c r="H122" s="112"/>
      <c r="I122" s="113"/>
    </row>
    <row r="123" customFormat="false" ht="12.75" hidden="false" customHeight="false" outlineLevel="0" collapsed="false">
      <c r="A123" s="110" t="s">
        <v>163</v>
      </c>
      <c r="B123" s="111" t="s">
        <v>164</v>
      </c>
      <c r="C123" s="111"/>
      <c r="D123" s="111"/>
      <c r="E123" s="111"/>
      <c r="F123" s="111"/>
      <c r="G123" s="111"/>
      <c r="H123" s="112"/>
      <c r="I123" s="113" t="n">
        <f aca="false">I121/(1-H118)</f>
        <v>6632.32621784346</v>
      </c>
    </row>
    <row r="124" customFormat="false" ht="12.75" hidden="false" customHeight="false" outlineLevel="0" collapsed="false">
      <c r="A124" s="110"/>
      <c r="B124" s="111"/>
      <c r="C124" s="111"/>
      <c r="D124" s="111"/>
      <c r="E124" s="111"/>
      <c r="F124" s="111"/>
      <c r="G124" s="111"/>
      <c r="H124" s="112"/>
      <c r="I124" s="113"/>
    </row>
    <row r="125" customFormat="false" ht="12.75" hidden="false" customHeight="false" outlineLevel="0" collapsed="false">
      <c r="A125" s="115"/>
      <c r="B125" s="116" t="s">
        <v>165</v>
      </c>
      <c r="C125" s="116"/>
      <c r="D125" s="116"/>
      <c r="E125" s="116"/>
      <c r="F125" s="116"/>
      <c r="G125" s="116"/>
      <c r="H125" s="117"/>
      <c r="I125" s="118" t="n">
        <f aca="false">TRUNC(I123-I121,2)</f>
        <v>573.69</v>
      </c>
      <c r="K125" s="119"/>
    </row>
    <row r="126" customFormat="false" ht="12.75" hidden="false" customHeight="false" outlineLevel="0" collapsed="false">
      <c r="A126" s="52"/>
      <c r="B126" s="52"/>
      <c r="C126" s="52"/>
      <c r="D126" s="52"/>
      <c r="E126" s="52"/>
      <c r="F126" s="52"/>
      <c r="G126" s="52"/>
      <c r="H126" s="52"/>
      <c r="I126" s="52"/>
    </row>
    <row r="127" customFormat="false" ht="12.75" hidden="false" customHeight="false" outlineLevel="0" collapsed="false">
      <c r="A127" s="84" t="s">
        <v>166</v>
      </c>
      <c r="B127" s="84"/>
      <c r="C127" s="84"/>
      <c r="D127" s="84"/>
      <c r="E127" s="84"/>
      <c r="F127" s="84"/>
      <c r="G127" s="84"/>
      <c r="H127" s="84"/>
      <c r="I127" s="84"/>
      <c r="K127" s="120"/>
    </row>
    <row r="128" customFormat="false" ht="12.75" hidden="false" customHeight="false" outlineLevel="0" collapsed="false">
      <c r="A128" s="49" t="s">
        <v>167</v>
      </c>
      <c r="B128" s="49"/>
      <c r="C128" s="49"/>
      <c r="D128" s="49"/>
      <c r="E128" s="49"/>
      <c r="F128" s="49"/>
      <c r="G128" s="49"/>
      <c r="H128" s="49"/>
      <c r="I128" s="49" t="s">
        <v>66</v>
      </c>
    </row>
    <row r="129" customFormat="false" ht="12.75" hidden="false" customHeight="false" outlineLevel="0" collapsed="false">
      <c r="A129" s="47" t="s">
        <v>37</v>
      </c>
      <c r="B129" s="48" t="str">
        <f aca="false">A24</f>
        <v>MÓDULO 1 - COMPOSIÇÃO DA REMUNERAÇÃO</v>
      </c>
      <c r="C129" s="48"/>
      <c r="D129" s="48"/>
      <c r="E129" s="48"/>
      <c r="F129" s="48"/>
      <c r="G129" s="48"/>
      <c r="H129" s="48"/>
      <c r="I129" s="57" t="n">
        <f aca="false">I33</f>
        <v>2606.28</v>
      </c>
    </row>
    <row r="130" customFormat="false" ht="12.75" hidden="false" customHeight="false" outlineLevel="0" collapsed="false">
      <c r="A130" s="47" t="s">
        <v>40</v>
      </c>
      <c r="B130" s="48" t="str">
        <f aca="false">A35</f>
        <v>MÓDULO 2 – ENCARGOS E BENEFÍCIOS ANUAIS, MENSAIS E DIÁRIOS</v>
      </c>
      <c r="C130" s="48"/>
      <c r="D130" s="48"/>
      <c r="E130" s="48"/>
      <c r="F130" s="48"/>
      <c r="G130" s="48"/>
      <c r="H130" s="48"/>
      <c r="I130" s="57" t="n">
        <f aca="false">I67</f>
        <v>2286.15</v>
      </c>
    </row>
    <row r="131" customFormat="false" ht="12.75" hidden="false" customHeight="false" outlineLevel="0" collapsed="false">
      <c r="A131" s="47" t="s">
        <v>43</v>
      </c>
      <c r="B131" s="48" t="str">
        <f aca="false">A69</f>
        <v>MÓDULO 3 – PROVISÃO PARA RESCISÃO</v>
      </c>
      <c r="C131" s="48"/>
      <c r="D131" s="48"/>
      <c r="E131" s="48"/>
      <c r="F131" s="48"/>
      <c r="G131" s="48"/>
      <c r="H131" s="48"/>
      <c r="I131" s="57" t="n">
        <f aca="false">I77</f>
        <v>185.3</v>
      </c>
      <c r="K131" s="120"/>
    </row>
    <row r="132" customFormat="false" ht="12.75" hidden="false" customHeight="false" outlineLevel="0" collapsed="false">
      <c r="A132" s="47" t="s">
        <v>45</v>
      </c>
      <c r="B132" s="48" t="str">
        <f aca="false">A79</f>
        <v>MÓDULO 4 – CUSTO DE REPOSIÇÃO DO PROFISSIONAL AUSENTE</v>
      </c>
      <c r="C132" s="48"/>
      <c r="D132" s="48"/>
      <c r="E132" s="48"/>
      <c r="F132" s="48"/>
      <c r="G132" s="48"/>
      <c r="H132" s="48"/>
      <c r="I132" s="57" t="n">
        <f aca="false">I97</f>
        <v>319.56</v>
      </c>
      <c r="K132" s="120"/>
    </row>
    <row r="133" customFormat="false" ht="12.75" hidden="false" customHeight="false" outlineLevel="0" collapsed="false">
      <c r="A133" s="47" t="s">
        <v>47</v>
      </c>
      <c r="B133" s="48" t="str">
        <f aca="false">A99</f>
        <v>MÓDULO 5 – INSUMOS DIVERSOS</v>
      </c>
      <c r="C133" s="48"/>
      <c r="D133" s="48"/>
      <c r="E133" s="48"/>
      <c r="F133" s="48"/>
      <c r="G133" s="48"/>
      <c r="H133" s="48"/>
      <c r="I133" s="57" t="n">
        <f aca="false">I106</f>
        <v>98.08</v>
      </c>
    </row>
    <row r="134" customFormat="false" ht="12.75" hidden="false" customHeight="false" outlineLevel="0" collapsed="false">
      <c r="A134" s="49"/>
      <c r="B134" s="49" t="s">
        <v>168</v>
      </c>
      <c r="C134" s="49"/>
      <c r="D134" s="49"/>
      <c r="E134" s="49"/>
      <c r="F134" s="49"/>
      <c r="G134" s="49"/>
      <c r="H134" s="49"/>
      <c r="I134" s="95" t="n">
        <f aca="false">TRUNC(SUM(I129:I133),2)</f>
        <v>5495.37</v>
      </c>
      <c r="K134" s="119"/>
    </row>
    <row r="135" customFormat="false" ht="12.75" hidden="false" customHeight="false" outlineLevel="0" collapsed="false">
      <c r="A135" s="47" t="s">
        <v>71</v>
      </c>
      <c r="B135" s="48" t="str">
        <f aca="false">A108</f>
        <v>MÓDULO 6 – CUSTOS INDIRETOS, TRIBUTOS E LUCRO</v>
      </c>
      <c r="C135" s="48"/>
      <c r="D135" s="48"/>
      <c r="E135" s="48"/>
      <c r="F135" s="48"/>
      <c r="G135" s="48"/>
      <c r="H135" s="48"/>
      <c r="I135" s="57" t="n">
        <f aca="false">I116</f>
        <v>1136.94</v>
      </c>
    </row>
    <row r="136" customFormat="false" ht="12.75" hidden="false" customHeight="false" outlineLevel="0" collapsed="false">
      <c r="A136" s="49" t="s">
        <v>169</v>
      </c>
      <c r="B136" s="49"/>
      <c r="C136" s="49"/>
      <c r="D136" s="49"/>
      <c r="E136" s="49"/>
      <c r="F136" s="49"/>
      <c r="G136" s="49"/>
      <c r="H136" s="49"/>
      <c r="I136" s="95" t="n">
        <f aca="false">TRUNC(SUM(I134:I135),2)</f>
        <v>6632.31</v>
      </c>
    </row>
    <row r="137" customFormat="false" ht="13.5" hidden="false" customHeight="fals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</row>
    <row r="138" customFormat="false" ht="13.5" hidden="true" customHeight="false" outlineLevel="0" collapsed="false">
      <c r="A138" s="52"/>
      <c r="B138" s="52" t="s">
        <v>170</v>
      </c>
      <c r="C138" s="52"/>
      <c r="D138" s="52"/>
      <c r="E138" s="52"/>
      <c r="F138" s="52"/>
      <c r="G138" s="52"/>
      <c r="H138" s="66"/>
      <c r="I138" s="66"/>
    </row>
    <row r="139" customFormat="false" ht="40.5" hidden="true" customHeight="true" outlineLevel="0" collapsed="false">
      <c r="A139" s="122" t="s">
        <v>171</v>
      </c>
      <c r="B139" s="122"/>
      <c r="C139" s="122" t="s">
        <v>172</v>
      </c>
      <c r="D139" s="122"/>
      <c r="E139" s="122" t="s">
        <v>173</v>
      </c>
      <c r="F139" s="122"/>
      <c r="G139" s="123" t="s">
        <v>174</v>
      </c>
      <c r="H139" s="122" t="s">
        <v>175</v>
      </c>
      <c r="I139" s="124" t="s">
        <v>66</v>
      </c>
    </row>
    <row r="140" customFormat="false" ht="13.5" hidden="true" customHeight="false" outlineLevel="0" collapsed="false">
      <c r="A140" s="125" t="s">
        <v>176</v>
      </c>
      <c r="B140" s="125"/>
      <c r="C140" s="126" t="s">
        <v>177</v>
      </c>
      <c r="D140" s="126"/>
      <c r="E140" s="127"/>
      <c r="F140" s="127"/>
      <c r="G140" s="128" t="s">
        <v>177</v>
      </c>
      <c r="H140" s="129"/>
      <c r="I140" s="130" t="n">
        <v>0</v>
      </c>
    </row>
    <row r="141" customFormat="false" ht="13.5" hidden="true" customHeight="false" outlineLevel="0" collapsed="false">
      <c r="A141" s="131" t="s">
        <v>178</v>
      </c>
      <c r="B141" s="131"/>
      <c r="C141" s="132" t="s">
        <v>177</v>
      </c>
      <c r="D141" s="132"/>
      <c r="E141" s="133"/>
      <c r="F141" s="133"/>
      <c r="G141" s="134" t="s">
        <v>177</v>
      </c>
      <c r="H141" s="135"/>
      <c r="I141" s="136" t="n">
        <v>0</v>
      </c>
    </row>
    <row r="142" customFormat="false" ht="13.5" hidden="true" customHeight="false" outlineLevel="0" collapsed="false">
      <c r="A142" s="131" t="s">
        <v>179</v>
      </c>
      <c r="B142" s="131"/>
      <c r="C142" s="132" t="s">
        <v>177</v>
      </c>
      <c r="D142" s="132"/>
      <c r="E142" s="133"/>
      <c r="F142" s="133"/>
      <c r="G142" s="134" t="s">
        <v>177</v>
      </c>
      <c r="H142" s="135"/>
      <c r="I142" s="136" t="n">
        <v>0</v>
      </c>
    </row>
    <row r="143" customFormat="false" ht="13.5" hidden="true" customHeight="false" outlineLevel="0" collapsed="false">
      <c r="A143" s="131" t="s">
        <v>180</v>
      </c>
      <c r="B143" s="131"/>
      <c r="C143" s="132" t="s">
        <v>177</v>
      </c>
      <c r="D143" s="132"/>
      <c r="E143" s="133"/>
      <c r="F143" s="133"/>
      <c r="G143" s="134" t="s">
        <v>177</v>
      </c>
      <c r="H143" s="135"/>
      <c r="I143" s="136" t="n">
        <v>0</v>
      </c>
    </row>
    <row r="144" customFormat="false" ht="13.5" hidden="true" customHeight="false" outlineLevel="0" collapsed="false">
      <c r="A144" s="137"/>
      <c r="B144" s="137"/>
      <c r="C144" s="133"/>
      <c r="D144" s="133"/>
      <c r="E144" s="133"/>
      <c r="F144" s="133"/>
      <c r="G144" s="138"/>
      <c r="H144" s="139"/>
      <c r="I144" s="136"/>
    </row>
    <row r="145" customFormat="false" ht="13.5" hidden="true" customHeight="false" outlineLevel="0" collapsed="false">
      <c r="A145" s="140"/>
      <c r="B145" s="140"/>
      <c r="C145" s="141"/>
      <c r="D145" s="141"/>
      <c r="E145" s="141"/>
      <c r="F145" s="141"/>
      <c r="G145" s="142"/>
      <c r="H145" s="143"/>
      <c r="I145" s="144"/>
    </row>
    <row r="146" customFormat="false" ht="13.5" hidden="true" customHeight="false" outlineLevel="0" collapsed="false">
      <c r="A146" s="145" t="s">
        <v>181</v>
      </c>
      <c r="B146" s="145"/>
      <c r="C146" s="145"/>
      <c r="D146" s="145"/>
      <c r="E146" s="145"/>
      <c r="F146" s="145"/>
      <c r="G146" s="145"/>
      <c r="H146" s="145"/>
      <c r="I146" s="146" t="n">
        <f aca="false">SUM(I144:I145)</f>
        <v>0</v>
      </c>
    </row>
    <row r="147" customFormat="false" ht="13.5" hidden="true" customHeight="false" outlineLevel="0" collapsed="false"/>
    <row r="148" customFormat="false" ht="13.5" hidden="true" customHeight="false" outlineLevel="0" collapsed="false">
      <c r="A148" s="52" t="s">
        <v>182</v>
      </c>
      <c r="B148" s="52" t="s">
        <v>183</v>
      </c>
      <c r="C148" s="52"/>
      <c r="D148" s="52"/>
      <c r="E148" s="52"/>
      <c r="F148" s="52"/>
      <c r="G148" s="52"/>
      <c r="H148" s="66"/>
      <c r="I148" s="66"/>
    </row>
    <row r="149" customFormat="false" ht="13.5" hidden="true" customHeight="false" outlineLevel="0" collapsed="false">
      <c r="A149" s="124" t="s">
        <v>184</v>
      </c>
      <c r="B149" s="124"/>
      <c r="C149" s="124"/>
      <c r="D149" s="124"/>
      <c r="E149" s="124"/>
      <c r="F149" s="124"/>
      <c r="G149" s="124"/>
      <c r="H149" s="124"/>
      <c r="I149" s="124"/>
    </row>
    <row r="150" customFormat="false" ht="13.5" hidden="true" customHeight="false" outlineLevel="0" collapsed="false">
      <c r="A150" s="147"/>
      <c r="B150" s="148" t="s">
        <v>185</v>
      </c>
      <c r="C150" s="148"/>
      <c r="D150" s="148"/>
      <c r="E150" s="148"/>
      <c r="F150" s="148"/>
      <c r="G150" s="148"/>
      <c r="H150" s="148"/>
      <c r="I150" s="124" t="s">
        <v>66</v>
      </c>
    </row>
    <row r="151" customFormat="false" ht="13.5" hidden="true" customHeight="false" outlineLevel="0" collapsed="false">
      <c r="A151" s="149" t="s">
        <v>37</v>
      </c>
      <c r="B151" s="150" t="s">
        <v>186</v>
      </c>
      <c r="C151" s="150"/>
      <c r="D151" s="150"/>
      <c r="E151" s="150"/>
      <c r="F151" s="150"/>
      <c r="G151" s="150"/>
      <c r="H151" s="150"/>
      <c r="I151" s="151" t="n">
        <f aca="false">I113</f>
        <v>43.11</v>
      </c>
    </row>
    <row r="152" customFormat="false" ht="13.5" hidden="true" customHeight="false" outlineLevel="0" collapsed="false">
      <c r="A152" s="152" t="s">
        <v>40</v>
      </c>
      <c r="B152" s="48" t="s">
        <v>187</v>
      </c>
      <c r="C152" s="48"/>
      <c r="D152" s="48"/>
      <c r="E152" s="48"/>
      <c r="F152" s="48"/>
      <c r="G152" s="48"/>
      <c r="H152" s="48"/>
      <c r="I152" s="153" t="e">
        <f aca="false">#N/A</f>
        <v>#N/A</v>
      </c>
    </row>
    <row r="153" customFormat="false" ht="13.5" hidden="true" customHeight="false" outlineLevel="0" collapsed="false">
      <c r="A153" s="152" t="s">
        <v>43</v>
      </c>
      <c r="B153" s="154" t="s">
        <v>188</v>
      </c>
      <c r="C153" s="154"/>
      <c r="D153" s="154"/>
      <c r="E153" s="154"/>
      <c r="F153" s="154"/>
      <c r="G153" s="154"/>
      <c r="H153" s="154"/>
      <c r="I153" s="153" t="n">
        <f aca="false">I116</f>
        <v>1136.94</v>
      </c>
    </row>
    <row r="154" customFormat="false" ht="13.5" hidden="true" customHeight="false" outlineLevel="0" collapsed="false">
      <c r="A154" s="147" t="s">
        <v>189</v>
      </c>
      <c r="B154" s="147"/>
      <c r="C154" s="147"/>
      <c r="D154" s="147"/>
      <c r="E154" s="147"/>
      <c r="F154" s="147"/>
      <c r="G154" s="147"/>
      <c r="H154" s="147"/>
      <c r="I154" s="146" t="e">
        <f aca="false">SUM(I151:I153)</f>
        <v>#N/A</v>
      </c>
    </row>
    <row r="155" customFormat="false" ht="13.5" hidden="true" customHeight="false" outlineLevel="0" collapsed="false">
      <c r="A155" s="52" t="s">
        <v>190</v>
      </c>
      <c r="B155" s="45" t="s">
        <v>191</v>
      </c>
    </row>
    <row r="156" customFormat="false" ht="13.5" hidden="false" customHeight="false" outlineLevel="0" collapsed="false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customFormat="false" ht="13.5" hidden="false" customHeight="true" outlineLevel="0" collapsed="false">
      <c r="A157" s="156" t="s">
        <v>192</v>
      </c>
      <c r="B157" s="156"/>
      <c r="C157" s="156"/>
      <c r="D157" s="156"/>
      <c r="E157" s="156"/>
      <c r="F157" s="156"/>
      <c r="G157" s="156"/>
      <c r="H157" s="156"/>
      <c r="I157" s="156"/>
    </row>
    <row r="158" customFormat="false" ht="41.25" hidden="false" customHeight="true" outlineLevel="0" collapsed="false">
      <c r="A158" s="157" t="s">
        <v>193</v>
      </c>
      <c r="B158" s="157"/>
      <c r="C158" s="157" t="s">
        <v>194</v>
      </c>
      <c r="D158" s="157"/>
      <c r="E158" s="157" t="s">
        <v>195</v>
      </c>
      <c r="F158" s="157"/>
      <c r="G158" s="157" t="s">
        <v>196</v>
      </c>
      <c r="H158" s="157" t="s">
        <v>5</v>
      </c>
      <c r="I158" s="157"/>
    </row>
    <row r="159" customFormat="false" ht="13.5" hidden="false" customHeight="false" outlineLevel="0" collapsed="false">
      <c r="A159" s="158" t="n">
        <f aca="false">I136</f>
        <v>6632.31</v>
      </c>
      <c r="B159" s="158"/>
      <c r="C159" s="159" t="n">
        <v>1</v>
      </c>
      <c r="D159" s="159"/>
      <c r="E159" s="160" t="n">
        <f aca="false">C159*A159</f>
        <v>6632.31</v>
      </c>
      <c r="F159" s="160"/>
      <c r="G159" s="161" t="n">
        <f aca="false">E15</f>
        <v>1</v>
      </c>
      <c r="H159" s="162" t="n">
        <f aca="false">G159*E159</f>
        <v>6632.31</v>
      </c>
      <c r="I159" s="162"/>
    </row>
    <row r="160" customFormat="false" ht="13.5" hidden="false" customHeight="false" outlineLevel="0" collapsed="false">
      <c r="A160" s="163"/>
      <c r="B160" s="163"/>
      <c r="C160" s="163"/>
      <c r="D160" s="163"/>
      <c r="E160" s="163"/>
      <c r="F160" s="163"/>
      <c r="G160" s="163"/>
      <c r="H160" s="163"/>
      <c r="I160" s="163"/>
    </row>
    <row r="161" customFormat="false" ht="13.5" hidden="false" customHeight="true" outlineLevel="0" collapsed="false">
      <c r="A161" s="164" t="s">
        <v>197</v>
      </c>
      <c r="B161" s="164"/>
      <c r="C161" s="164"/>
      <c r="D161" s="164"/>
      <c r="E161" s="164"/>
      <c r="F161" s="164"/>
      <c r="G161" s="164"/>
      <c r="H161" s="164"/>
      <c r="I161" s="164"/>
    </row>
    <row r="162" customFormat="false" ht="13.5" hidden="false" customHeight="true" outlineLevel="0" collapsed="false">
      <c r="A162" s="155" t="s">
        <v>184</v>
      </c>
      <c r="B162" s="155"/>
      <c r="C162" s="155"/>
      <c r="D162" s="155"/>
      <c r="E162" s="155"/>
      <c r="F162" s="155"/>
      <c r="G162" s="155"/>
      <c r="H162" s="155"/>
      <c r="I162" s="155"/>
    </row>
    <row r="163" customFormat="false" ht="13.5" hidden="false" customHeight="true" outlineLevel="0" collapsed="false">
      <c r="A163" s="165" t="s">
        <v>37</v>
      </c>
      <c r="B163" s="166" t="s">
        <v>198</v>
      </c>
      <c r="C163" s="166"/>
      <c r="D163" s="166"/>
      <c r="E163" s="166"/>
      <c r="F163" s="166"/>
      <c r="G163" s="166"/>
      <c r="H163" s="167" t="n">
        <f aca="false">I136</f>
        <v>6632.31</v>
      </c>
      <c r="I163" s="167"/>
    </row>
    <row r="164" customFormat="false" ht="13.5" hidden="false" customHeight="true" outlineLevel="0" collapsed="false">
      <c r="A164" s="165" t="s">
        <v>40</v>
      </c>
      <c r="B164" s="166" t="s">
        <v>187</v>
      </c>
      <c r="C164" s="166"/>
      <c r="D164" s="166"/>
      <c r="E164" s="166"/>
      <c r="F164" s="166"/>
      <c r="G164" s="166"/>
      <c r="H164" s="167" t="n">
        <f aca="false">H159</f>
        <v>6632.31</v>
      </c>
      <c r="I164" s="167"/>
    </row>
    <row r="165" customFormat="false" ht="25.5" hidden="false" customHeight="true" outlineLevel="0" collapsed="false">
      <c r="A165" s="165" t="s">
        <v>43</v>
      </c>
      <c r="B165" s="166" t="s">
        <v>199</v>
      </c>
      <c r="C165" s="166"/>
      <c r="D165" s="166"/>
      <c r="E165" s="166"/>
      <c r="F165" s="166"/>
      <c r="G165" s="166"/>
      <c r="H165" s="167" t="n">
        <f aca="false">H164*12</f>
        <v>79587.72</v>
      </c>
      <c r="I165" s="167"/>
    </row>
  </sheetData>
  <mergeCells count="190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B7:H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A17:I17"/>
    <mergeCell ref="B18:H18"/>
    <mergeCell ref="B19:H19"/>
    <mergeCell ref="B20:H20"/>
    <mergeCell ref="B21:H21"/>
    <mergeCell ref="B22:H22"/>
    <mergeCell ref="A23:I23"/>
    <mergeCell ref="A24:I24"/>
    <mergeCell ref="B25:G25"/>
    <mergeCell ref="B26:G26"/>
    <mergeCell ref="B27:G27"/>
    <mergeCell ref="B28:G28"/>
    <mergeCell ref="B29:G29"/>
    <mergeCell ref="B30:G30"/>
    <mergeCell ref="B31:G31"/>
    <mergeCell ref="B32:G32"/>
    <mergeCell ref="A33:H33"/>
    <mergeCell ref="A34:I34"/>
    <mergeCell ref="A35:I35"/>
    <mergeCell ref="A36:G36"/>
    <mergeCell ref="B37:G37"/>
    <mergeCell ref="B38:G38"/>
    <mergeCell ref="B39:G39"/>
    <mergeCell ref="A40:G40"/>
    <mergeCell ref="A41:I41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A51:G51"/>
    <mergeCell ref="A52:I52"/>
    <mergeCell ref="A53:G53"/>
    <mergeCell ref="B54:D54"/>
    <mergeCell ref="B55:D55"/>
    <mergeCell ref="B56:G56"/>
    <mergeCell ref="B57:G57"/>
    <mergeCell ref="B58:G58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B86:G86"/>
    <mergeCell ref="B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B104:G104"/>
    <mergeCell ref="B105:G105"/>
    <mergeCell ref="A106:G106"/>
    <mergeCell ref="A107:I107"/>
    <mergeCell ref="A108:I108"/>
    <mergeCell ref="B109:G109"/>
    <mergeCell ref="B110:G110"/>
    <mergeCell ref="B111:G111"/>
    <mergeCell ref="B112:G112"/>
    <mergeCell ref="B113:G113"/>
    <mergeCell ref="B114:G114"/>
    <mergeCell ref="B115:G115"/>
    <mergeCell ref="A116:G116"/>
    <mergeCell ref="B117:I117"/>
    <mergeCell ref="B118:G118"/>
    <mergeCell ref="B119:G119"/>
    <mergeCell ref="B121:G121"/>
    <mergeCell ref="B123:G123"/>
    <mergeCell ref="B125:G125"/>
    <mergeCell ref="A126:I126"/>
    <mergeCell ref="A127:I127"/>
    <mergeCell ref="A128:H128"/>
    <mergeCell ref="B129:H129"/>
    <mergeCell ref="B130:H130"/>
    <mergeCell ref="B131:H131"/>
    <mergeCell ref="B132:H132"/>
    <mergeCell ref="B133:H133"/>
    <mergeCell ref="B134:H134"/>
    <mergeCell ref="B135:H135"/>
    <mergeCell ref="A136:H136"/>
    <mergeCell ref="A137:I137"/>
    <mergeCell ref="B138:G138"/>
    <mergeCell ref="A139:B139"/>
    <mergeCell ref="C139:D139"/>
    <mergeCell ref="E139:F139"/>
    <mergeCell ref="A140:B140"/>
    <mergeCell ref="C140:D140"/>
    <mergeCell ref="E140:F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H146"/>
    <mergeCell ref="B148:G148"/>
    <mergeCell ref="A149:I149"/>
    <mergeCell ref="B150:H150"/>
    <mergeCell ref="B151:H151"/>
    <mergeCell ref="B152:H152"/>
    <mergeCell ref="B153:H153"/>
    <mergeCell ref="A154:H154"/>
    <mergeCell ref="A156:I156"/>
    <mergeCell ref="A157:I157"/>
    <mergeCell ref="A158:B158"/>
    <mergeCell ref="C158:D158"/>
    <mergeCell ref="E158:F158"/>
    <mergeCell ref="H158:I158"/>
    <mergeCell ref="A159:B159"/>
    <mergeCell ref="C159:D159"/>
    <mergeCell ref="E159:F159"/>
    <mergeCell ref="H159:I159"/>
    <mergeCell ref="A160:I160"/>
    <mergeCell ref="A161:I161"/>
    <mergeCell ref="A162:I162"/>
    <mergeCell ref="B163:G163"/>
    <mergeCell ref="H163:I163"/>
    <mergeCell ref="B164:G164"/>
    <mergeCell ref="H164:I164"/>
    <mergeCell ref="B165:G165"/>
    <mergeCell ref="H165:I165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M165"/>
  <sheetViews>
    <sheetView showFormulas="false" showGridLines="true" showRowColHeaders="true" showZeros="true" rightToLeft="false" tabSelected="false" showOutlineSymbols="true" defaultGridColor="true" view="normal" topLeftCell="A91" colorId="64" zoomScale="110" zoomScaleNormal="110" zoomScalePageLayoutView="100" workbookViewId="0">
      <selection pane="topLeft" activeCell="F54" activeCellId="0" sqref="F54"/>
    </sheetView>
  </sheetViews>
  <sheetFormatPr defaultColWidth="8.72265625" defaultRowHeight="12.75" zeroHeight="false" outlineLevelRow="0" outlineLevelCol="0"/>
  <cols>
    <col collapsed="false" customWidth="true" hidden="false" outlineLevel="0" max="1" min="1" style="45" width="10"/>
    <col collapsed="false" customWidth="false" hidden="false" outlineLevel="0" max="4" min="2" style="45" width="8.71"/>
    <col collapsed="false" customWidth="true" hidden="false" outlineLevel="0" max="5" min="5" style="45" width="10.85"/>
    <col collapsed="false" customWidth="false" hidden="false" outlineLevel="0" max="6" min="6" style="45" width="8.71"/>
    <col collapsed="false" customWidth="true" hidden="false" outlineLevel="0" max="7" min="7" style="45" width="19.14"/>
    <col collapsed="false" customWidth="true" hidden="false" outlineLevel="0" max="8" min="8" style="45" width="11.14"/>
    <col collapsed="false" customWidth="true" hidden="false" outlineLevel="0" max="9" min="9" style="45" width="14.28"/>
    <col collapsed="false" customWidth="true" hidden="false" outlineLevel="0" max="10" min="10" style="45" width="15.42"/>
    <col collapsed="false" customWidth="true" hidden="false" outlineLevel="0" max="11" min="11" style="45" width="14.43"/>
    <col collapsed="false" customWidth="true" hidden="false" outlineLevel="0" max="12" min="12" style="45" width="15.86"/>
    <col collapsed="false" customWidth="true" hidden="false" outlineLevel="0" max="13" min="13" style="45" width="9.58"/>
    <col collapsed="false" customWidth="false" hidden="false" outlineLevel="0" max="1025" min="14" style="45" width="8.71"/>
  </cols>
  <sheetData>
    <row r="1" customFormat="false" ht="12.75" hidden="false" customHeight="false" outlineLevel="0" collapsed="false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customFormat="false" ht="12.75" hidden="false" customHeight="false" outlineLevel="0" collapsed="false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customFormat="false" ht="12.75" hidden="false" customHeight="false" outlineLevel="0" collapsed="false">
      <c r="A3" s="47" t="s">
        <v>32</v>
      </c>
      <c r="B3" s="47"/>
      <c r="C3" s="48" t="s">
        <v>33</v>
      </c>
      <c r="D3" s="48"/>
      <c r="E3" s="48"/>
      <c r="F3" s="48"/>
      <c r="G3" s="48"/>
      <c r="H3" s="48"/>
      <c r="I3" s="48"/>
    </row>
    <row r="4" customFormat="false" ht="12.75" hidden="false" customHeight="false" outlineLevel="0" collapsed="false">
      <c r="A4" s="47" t="s">
        <v>34</v>
      </c>
      <c r="B4" s="47"/>
      <c r="C4" s="48"/>
      <c r="D4" s="48"/>
      <c r="E4" s="48"/>
      <c r="F4" s="48"/>
      <c r="G4" s="48"/>
      <c r="H4" s="48"/>
      <c r="I4" s="48"/>
    </row>
    <row r="5" customFormat="false" ht="12.75" hidden="false" customHeight="false" outlineLevel="0" collapsed="false">
      <c r="A5" s="47" t="s">
        <v>35</v>
      </c>
      <c r="B5" s="47"/>
      <c r="C5" s="49"/>
      <c r="D5" s="49"/>
      <c r="E5" s="49"/>
      <c r="F5" s="49"/>
      <c r="G5" s="49"/>
      <c r="H5" s="49"/>
      <c r="I5" s="49"/>
    </row>
    <row r="6" customFormat="false" ht="12.75" hidden="false" customHeight="false" outlineLevel="0" collapsed="false">
      <c r="A6" s="50" t="s">
        <v>36</v>
      </c>
      <c r="B6" s="50"/>
      <c r="C6" s="50"/>
      <c r="D6" s="50"/>
      <c r="E6" s="50"/>
      <c r="F6" s="50"/>
      <c r="G6" s="50"/>
      <c r="H6" s="50"/>
      <c r="I6" s="50"/>
    </row>
    <row r="7" customFormat="false" ht="12.75" hidden="false" customHeight="false" outlineLevel="0" collapsed="false">
      <c r="A7" s="47" t="s">
        <v>37</v>
      </c>
      <c r="B7" s="48" t="s">
        <v>38</v>
      </c>
      <c r="C7" s="48"/>
      <c r="D7" s="48"/>
      <c r="E7" s="48"/>
      <c r="F7" s="48"/>
      <c r="G7" s="48"/>
      <c r="H7" s="48"/>
      <c r="I7" s="51" t="s">
        <v>39</v>
      </c>
    </row>
    <row r="8" customFormat="false" ht="25.5" hidden="false" customHeight="false" outlineLevel="0" collapsed="false">
      <c r="A8" s="47" t="s">
        <v>40</v>
      </c>
      <c r="B8" s="48" t="s">
        <v>41</v>
      </c>
      <c r="C8" s="48"/>
      <c r="D8" s="48"/>
      <c r="E8" s="48"/>
      <c r="F8" s="48"/>
      <c r="G8" s="48"/>
      <c r="H8" s="48"/>
      <c r="I8" s="54" t="s">
        <v>207</v>
      </c>
    </row>
    <row r="9" customFormat="false" ht="12.75" hidden="false" customHeight="false" outlineLevel="0" collapsed="false">
      <c r="A9" s="47" t="s">
        <v>43</v>
      </c>
      <c r="B9" s="48" t="s">
        <v>44</v>
      </c>
      <c r="C9" s="48"/>
      <c r="D9" s="48"/>
      <c r="E9" s="48"/>
      <c r="F9" s="48"/>
      <c r="G9" s="48"/>
      <c r="H9" s="48"/>
      <c r="I9" s="47" t="n">
        <v>2023</v>
      </c>
    </row>
    <row r="10" customFormat="false" ht="12.75" hidden="false" customHeight="false" outlineLevel="0" collapsed="false">
      <c r="A10" s="47" t="s">
        <v>45</v>
      </c>
      <c r="B10" s="48" t="s">
        <v>46</v>
      </c>
      <c r="C10" s="48"/>
      <c r="D10" s="48"/>
      <c r="E10" s="48"/>
      <c r="F10" s="48"/>
      <c r="G10" s="48"/>
      <c r="H10" s="48"/>
      <c r="I10" s="47" t="n">
        <v>12</v>
      </c>
    </row>
    <row r="11" customFormat="false" ht="12.75" hidden="false" customHeight="false" outlineLevel="0" collapsed="false">
      <c r="A11" s="47" t="s">
        <v>47</v>
      </c>
      <c r="B11" s="48" t="s">
        <v>48</v>
      </c>
      <c r="C11" s="48"/>
      <c r="D11" s="48"/>
      <c r="E11" s="48"/>
      <c r="F11" s="48"/>
      <c r="G11" s="48"/>
      <c r="H11" s="48"/>
      <c r="I11" s="47" t="s">
        <v>49</v>
      </c>
    </row>
    <row r="12" customFormat="false" ht="12.75" hidden="false" customHeight="false" outlineLevel="0" collapsed="false">
      <c r="A12" s="52"/>
      <c r="B12" s="52"/>
      <c r="C12" s="52"/>
      <c r="D12" s="52"/>
      <c r="E12" s="52"/>
      <c r="F12" s="52"/>
      <c r="G12" s="52"/>
      <c r="H12" s="52"/>
      <c r="I12" s="52"/>
    </row>
    <row r="13" customFormat="false" ht="12.75" hidden="false" customHeight="false" outlineLevel="0" collapsed="false">
      <c r="A13" s="50" t="s">
        <v>50</v>
      </c>
      <c r="B13" s="50"/>
      <c r="C13" s="50"/>
      <c r="D13" s="50"/>
      <c r="E13" s="50"/>
      <c r="F13" s="50"/>
      <c r="G13" s="50"/>
      <c r="H13" s="50"/>
      <c r="I13" s="50"/>
    </row>
    <row r="14" customFormat="false" ht="12.75" hidden="false" customHeight="false" outlineLevel="0" collapsed="false">
      <c r="A14" s="47" t="s">
        <v>51</v>
      </c>
      <c r="B14" s="47"/>
      <c r="C14" s="47" t="s">
        <v>52</v>
      </c>
      <c r="D14" s="47"/>
      <c r="E14" s="47" t="s">
        <v>53</v>
      </c>
      <c r="F14" s="47"/>
      <c r="G14" s="47"/>
      <c r="H14" s="47"/>
      <c r="I14" s="47"/>
    </row>
    <row r="15" customFormat="false" ht="84" hidden="false" customHeight="true" outlineLevel="0" collapsed="false">
      <c r="A15" s="53" t="s">
        <v>54</v>
      </c>
      <c r="B15" s="53"/>
      <c r="C15" s="47" t="s">
        <v>55</v>
      </c>
      <c r="D15" s="47"/>
      <c r="E15" s="47" t="n">
        <v>3</v>
      </c>
      <c r="F15" s="47"/>
      <c r="G15" s="47"/>
      <c r="H15" s="47"/>
      <c r="I15" s="47"/>
    </row>
    <row r="16" customFormat="false" ht="12.7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  <c r="I16" s="52"/>
    </row>
    <row r="17" customFormat="false" ht="12.75" hidden="false" customHeight="false" outlineLevel="0" collapsed="false">
      <c r="A17" s="50" t="s">
        <v>56</v>
      </c>
      <c r="B17" s="50"/>
      <c r="C17" s="50"/>
      <c r="D17" s="50"/>
      <c r="E17" s="50"/>
      <c r="F17" s="50"/>
      <c r="G17" s="50"/>
      <c r="H17" s="50"/>
      <c r="I17" s="50"/>
    </row>
    <row r="18" customFormat="false" ht="114.75" hidden="false" customHeight="false" outlineLevel="0" collapsed="false">
      <c r="A18" s="47" t="n">
        <v>1</v>
      </c>
      <c r="B18" s="48" t="s">
        <v>57</v>
      </c>
      <c r="C18" s="48"/>
      <c r="D18" s="48"/>
      <c r="E18" s="48"/>
      <c r="F18" s="48"/>
      <c r="G18" s="48"/>
      <c r="H18" s="48"/>
      <c r="I18" s="54" t="str">
        <f aca="false">A15</f>
        <v>Motorista Maceió/AL - Categoria "A-D" OU "D" - Motorista de Micro-Ônibus e de Ônibus
com até 32 Poltronas</v>
      </c>
    </row>
    <row r="19" customFormat="false" ht="12.75" hidden="false" customHeight="false" outlineLevel="0" collapsed="false">
      <c r="A19" s="47" t="n">
        <v>2</v>
      </c>
      <c r="B19" s="48" t="s">
        <v>58</v>
      </c>
      <c r="C19" s="48"/>
      <c r="D19" s="48"/>
      <c r="E19" s="48"/>
      <c r="F19" s="48"/>
      <c r="G19" s="48"/>
      <c r="H19" s="48"/>
      <c r="I19" s="47" t="s">
        <v>59</v>
      </c>
    </row>
    <row r="20" customFormat="false" ht="26.25" hidden="false" customHeight="true" outlineLevel="0" collapsed="false">
      <c r="A20" s="47" t="n">
        <v>3</v>
      </c>
      <c r="B20" s="55" t="s">
        <v>60</v>
      </c>
      <c r="C20" s="55"/>
      <c r="D20" s="55"/>
      <c r="E20" s="55"/>
      <c r="F20" s="55"/>
      <c r="G20" s="55"/>
      <c r="H20" s="55"/>
      <c r="I20" s="56" t="n">
        <v>2013.9</v>
      </c>
    </row>
    <row r="21" customFormat="false" ht="114.75" hidden="false" customHeight="false" outlineLevel="0" collapsed="false">
      <c r="A21" s="47" t="n">
        <v>4</v>
      </c>
      <c r="B21" s="48" t="s">
        <v>61</v>
      </c>
      <c r="C21" s="48"/>
      <c r="D21" s="48"/>
      <c r="E21" s="48"/>
      <c r="F21" s="48"/>
      <c r="G21" s="48"/>
      <c r="H21" s="48"/>
      <c r="I21" s="54" t="str">
        <f aca="false">A15</f>
        <v>Motorista Maceió/AL - Categoria "A-D" OU "D" - Motorista de Micro-Ônibus e de Ônibus
com até 32 Poltronas</v>
      </c>
    </row>
    <row r="22" customFormat="false" ht="12.75" hidden="false" customHeight="false" outlineLevel="0" collapsed="false">
      <c r="A22" s="47" t="n">
        <v>5</v>
      </c>
      <c r="B22" s="48" t="s">
        <v>62</v>
      </c>
      <c r="C22" s="48"/>
      <c r="D22" s="48"/>
      <c r="E22" s="48"/>
      <c r="F22" s="48"/>
      <c r="G22" s="48"/>
      <c r="H22" s="48"/>
      <c r="I22" s="51" t="n">
        <v>44986</v>
      </c>
    </row>
    <row r="23" customFormat="false" ht="12.75" hidden="false" customHeight="false" outlineLevel="0" collapsed="false">
      <c r="A23" s="52"/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0" t="s">
        <v>63</v>
      </c>
      <c r="B24" s="50"/>
      <c r="C24" s="50"/>
      <c r="D24" s="50"/>
      <c r="E24" s="50"/>
      <c r="F24" s="50"/>
      <c r="G24" s="50"/>
      <c r="H24" s="50"/>
      <c r="I24" s="50"/>
    </row>
    <row r="25" customFormat="false" ht="12.75" hidden="false" customHeight="false" outlineLevel="0" collapsed="false">
      <c r="A25" s="49" t="n">
        <v>1</v>
      </c>
      <c r="B25" s="49" t="s">
        <v>64</v>
      </c>
      <c r="C25" s="49"/>
      <c r="D25" s="49"/>
      <c r="E25" s="49"/>
      <c r="F25" s="49"/>
      <c r="G25" s="49"/>
      <c r="H25" s="49" t="s">
        <v>65</v>
      </c>
      <c r="I25" s="57" t="s">
        <v>66</v>
      </c>
    </row>
    <row r="26" customFormat="false" ht="12.75" hidden="false" customHeight="true" outlineLevel="0" collapsed="false">
      <c r="A26" s="58" t="s">
        <v>37</v>
      </c>
      <c r="B26" s="59" t="s">
        <v>60</v>
      </c>
      <c r="C26" s="59"/>
      <c r="D26" s="59"/>
      <c r="E26" s="59"/>
      <c r="F26" s="59"/>
      <c r="G26" s="59"/>
      <c r="H26" s="60"/>
      <c r="I26" s="61" t="n">
        <f aca="false">I20</f>
        <v>2013.9</v>
      </c>
    </row>
    <row r="27" customFormat="false" ht="12.75" hidden="false" customHeight="false" outlineLevel="0" collapsed="false">
      <c r="A27" s="58" t="s">
        <v>40</v>
      </c>
      <c r="B27" s="62" t="s">
        <v>67</v>
      </c>
      <c r="C27" s="62"/>
      <c r="D27" s="62"/>
      <c r="E27" s="62"/>
      <c r="F27" s="62"/>
      <c r="G27" s="62"/>
      <c r="H27" s="63"/>
      <c r="I27" s="61" t="n">
        <f aca="false">H27*I26</f>
        <v>0</v>
      </c>
    </row>
    <row r="28" customFormat="false" ht="12.75" hidden="false" customHeight="false" outlineLevel="0" collapsed="false">
      <c r="A28" s="58" t="s">
        <v>43</v>
      </c>
      <c r="B28" s="62" t="s">
        <v>68</v>
      </c>
      <c r="C28" s="62"/>
      <c r="D28" s="62"/>
      <c r="E28" s="62"/>
      <c r="F28" s="62"/>
      <c r="G28" s="62"/>
      <c r="H28" s="63"/>
      <c r="I28" s="61" t="n">
        <f aca="false">H28*I26</f>
        <v>0</v>
      </c>
    </row>
    <row r="29" customFormat="false" ht="12.75" hidden="false" customHeight="false" outlineLevel="0" collapsed="false">
      <c r="A29" s="58" t="s">
        <v>45</v>
      </c>
      <c r="B29" s="62" t="s">
        <v>69</v>
      </c>
      <c r="C29" s="62"/>
      <c r="D29" s="62"/>
      <c r="E29" s="62"/>
      <c r="F29" s="62"/>
      <c r="G29" s="62"/>
      <c r="H29" s="63"/>
      <c r="I29" s="61" t="n">
        <v>0</v>
      </c>
    </row>
    <row r="30" customFormat="false" ht="12.75" hidden="false" customHeight="false" outlineLevel="0" collapsed="false">
      <c r="A30" s="58" t="s">
        <v>47</v>
      </c>
      <c r="B30" s="62" t="s">
        <v>70</v>
      </c>
      <c r="C30" s="62"/>
      <c r="D30" s="62"/>
      <c r="E30" s="62"/>
      <c r="F30" s="62"/>
      <c r="G30" s="62"/>
      <c r="H30" s="63"/>
      <c r="I30" s="61" t="n">
        <v>0</v>
      </c>
    </row>
    <row r="31" customFormat="false" ht="12.75" hidden="false" customHeight="false" outlineLevel="0" collapsed="false">
      <c r="A31" s="58" t="s">
        <v>71</v>
      </c>
      <c r="B31" s="62" t="s">
        <v>72</v>
      </c>
      <c r="C31" s="62"/>
      <c r="D31" s="62"/>
      <c r="E31" s="62"/>
      <c r="F31" s="62"/>
      <c r="G31" s="62"/>
      <c r="H31" s="63"/>
      <c r="I31" s="61" t="n">
        <v>0</v>
      </c>
    </row>
    <row r="32" customFormat="false" ht="12.75" hidden="false" customHeight="false" outlineLevel="0" collapsed="false">
      <c r="A32" s="58" t="s">
        <v>73</v>
      </c>
      <c r="B32" s="62" t="s">
        <v>203</v>
      </c>
      <c r="C32" s="62"/>
      <c r="D32" s="62"/>
      <c r="E32" s="62"/>
      <c r="F32" s="62"/>
      <c r="G32" s="62"/>
      <c r="H32" s="63"/>
      <c r="I32" s="61" t="n">
        <v>0</v>
      </c>
    </row>
    <row r="33" customFormat="false" ht="12.75" hidden="false" customHeight="false" outlineLevel="0" collapsed="false">
      <c r="A33" s="58" t="s">
        <v>75</v>
      </c>
      <c r="B33" s="58"/>
      <c r="C33" s="58"/>
      <c r="D33" s="58"/>
      <c r="E33" s="58"/>
      <c r="F33" s="58"/>
      <c r="G33" s="58"/>
      <c r="H33" s="58"/>
      <c r="I33" s="64" t="n">
        <f aca="false">SUM(I26:I32)</f>
        <v>2013.9</v>
      </c>
      <c r="M33" s="65"/>
    </row>
    <row r="34" customFormat="false" ht="12.75" hidden="false" customHeight="false" outlineLevel="0" collapsed="false">
      <c r="A34" s="66"/>
      <c r="B34" s="66"/>
      <c r="C34" s="66"/>
      <c r="D34" s="66"/>
      <c r="E34" s="66"/>
      <c r="F34" s="66"/>
      <c r="G34" s="66"/>
      <c r="H34" s="66"/>
      <c r="I34" s="66"/>
      <c r="J34" s="67"/>
    </row>
    <row r="35" customFormat="false" ht="12.75" hidden="false" customHeight="false" outlineLevel="0" collapsed="false">
      <c r="A35" s="68" t="s">
        <v>76</v>
      </c>
      <c r="B35" s="68"/>
      <c r="C35" s="68"/>
      <c r="D35" s="68"/>
      <c r="E35" s="68"/>
      <c r="F35" s="68"/>
      <c r="G35" s="68"/>
      <c r="H35" s="68"/>
      <c r="I35" s="68"/>
      <c r="J35" s="67"/>
    </row>
    <row r="36" customFormat="false" ht="12.75" hidden="false" customHeight="false" outlineLevel="0" collapsed="false">
      <c r="A36" s="49" t="s">
        <v>77</v>
      </c>
      <c r="B36" s="49"/>
      <c r="C36" s="49"/>
      <c r="D36" s="49"/>
      <c r="E36" s="49"/>
      <c r="F36" s="49"/>
      <c r="G36" s="49"/>
      <c r="H36" s="49" t="s">
        <v>65</v>
      </c>
      <c r="I36" s="49" t="s">
        <v>66</v>
      </c>
      <c r="J36" s="67"/>
    </row>
    <row r="37" customFormat="false" ht="12.75" hidden="false" customHeight="false" outlineLevel="0" collapsed="false">
      <c r="A37" s="58" t="s">
        <v>37</v>
      </c>
      <c r="B37" s="62" t="s">
        <v>78</v>
      </c>
      <c r="C37" s="62"/>
      <c r="D37" s="62"/>
      <c r="E37" s="62"/>
      <c r="F37" s="62"/>
      <c r="G37" s="62"/>
      <c r="H37" s="69" t="n">
        <f aca="false">1/12</f>
        <v>0.0833333333333333</v>
      </c>
      <c r="I37" s="61" t="n">
        <f aca="false">H37*I33</f>
        <v>167.825</v>
      </c>
      <c r="J37" s="67"/>
    </row>
    <row r="38" customFormat="false" ht="12.75" hidden="false" customHeight="false" outlineLevel="0" collapsed="false">
      <c r="A38" s="58" t="s">
        <v>40</v>
      </c>
      <c r="B38" s="62" t="s">
        <v>79</v>
      </c>
      <c r="C38" s="62"/>
      <c r="D38" s="62"/>
      <c r="E38" s="62"/>
      <c r="F38" s="62"/>
      <c r="G38" s="62"/>
      <c r="H38" s="69" t="n">
        <f aca="false">(1/12)</f>
        <v>0.0833333333333333</v>
      </c>
      <c r="I38" s="61" t="n">
        <f aca="false">H38*I33</f>
        <v>167.825</v>
      </c>
      <c r="J38" s="67"/>
    </row>
    <row r="39" customFormat="false" ht="12.75" hidden="false" customHeight="false" outlineLevel="0" collapsed="false">
      <c r="A39" s="58" t="s">
        <v>43</v>
      </c>
      <c r="B39" s="62" t="s">
        <v>80</v>
      </c>
      <c r="C39" s="62"/>
      <c r="D39" s="62"/>
      <c r="E39" s="62"/>
      <c r="F39" s="62"/>
      <c r="G39" s="62"/>
      <c r="H39" s="69" t="n">
        <f aca="false">(1/12*0.3333)</f>
        <v>0.027775</v>
      </c>
      <c r="I39" s="61" t="n">
        <f aca="false">H39*I33</f>
        <v>55.9360725</v>
      </c>
      <c r="J39" s="70"/>
      <c r="K39" s="70"/>
    </row>
    <row r="40" customFormat="false" ht="12.75" hidden="false" customHeight="false" outlineLevel="0" collapsed="false">
      <c r="A40" s="58" t="s">
        <v>81</v>
      </c>
      <c r="B40" s="58"/>
      <c r="C40" s="58"/>
      <c r="D40" s="58"/>
      <c r="E40" s="58"/>
      <c r="F40" s="58"/>
      <c r="G40" s="58"/>
      <c r="H40" s="71" t="n">
        <f aca="false">SUM(H37:H39)</f>
        <v>0.194441666666667</v>
      </c>
      <c r="I40" s="64" t="n">
        <f aca="false">I37+I38+I39</f>
        <v>391.5860725</v>
      </c>
      <c r="J40" s="70"/>
      <c r="K40" s="70"/>
    </row>
    <row r="41" customFormat="false" ht="12.75" hidden="false" customHeight="false" outlineLevel="0" collapsed="false">
      <c r="A41" s="72"/>
      <c r="B41" s="72"/>
      <c r="C41" s="72"/>
      <c r="D41" s="72"/>
      <c r="E41" s="72"/>
      <c r="F41" s="72"/>
      <c r="G41" s="72"/>
      <c r="H41" s="72"/>
      <c r="I41" s="72"/>
      <c r="J41" s="70"/>
      <c r="K41" s="70"/>
    </row>
    <row r="42" customFormat="false" ht="12.75" hidden="false" customHeight="false" outlineLevel="0" collapsed="false">
      <c r="A42" s="49" t="s">
        <v>82</v>
      </c>
      <c r="B42" s="49"/>
      <c r="C42" s="49"/>
      <c r="D42" s="49"/>
      <c r="E42" s="49"/>
      <c r="F42" s="49"/>
      <c r="G42" s="49"/>
      <c r="H42" s="49" t="s">
        <v>65</v>
      </c>
      <c r="I42" s="49" t="s">
        <v>66</v>
      </c>
      <c r="J42" s="70"/>
      <c r="K42" s="70"/>
      <c r="L42" s="73"/>
    </row>
    <row r="43" customFormat="false" ht="12.75" hidden="false" customHeight="false" outlineLevel="0" collapsed="false">
      <c r="A43" s="58" t="s">
        <v>37</v>
      </c>
      <c r="B43" s="62" t="s">
        <v>83</v>
      </c>
      <c r="C43" s="62"/>
      <c r="D43" s="62"/>
      <c r="E43" s="62"/>
      <c r="F43" s="62"/>
      <c r="G43" s="62"/>
      <c r="H43" s="69" t="n">
        <v>0.2</v>
      </c>
      <c r="I43" s="61" t="n">
        <f aca="false">(H43*I33)+(H43*I40)</f>
        <v>481.0972145</v>
      </c>
      <c r="J43" s="70"/>
      <c r="K43" s="70"/>
      <c r="L43" s="73"/>
    </row>
    <row r="44" customFormat="false" ht="12.75" hidden="false" customHeight="false" outlineLevel="0" collapsed="false">
      <c r="A44" s="58" t="s">
        <v>40</v>
      </c>
      <c r="B44" s="62" t="s">
        <v>84</v>
      </c>
      <c r="C44" s="62"/>
      <c r="D44" s="62"/>
      <c r="E44" s="62"/>
      <c r="F44" s="62"/>
      <c r="G44" s="62"/>
      <c r="H44" s="69" t="n">
        <v>0.025</v>
      </c>
      <c r="I44" s="61" t="n">
        <f aca="false">(H44*I33)+(H44*I40)</f>
        <v>60.1371518125</v>
      </c>
      <c r="J44" s="70"/>
      <c r="K44" s="70"/>
    </row>
    <row r="45" customFormat="false" ht="12.75" hidden="false" customHeight="false" outlineLevel="0" collapsed="false">
      <c r="A45" s="58" t="s">
        <v>43</v>
      </c>
      <c r="B45" s="62" t="s">
        <v>85</v>
      </c>
      <c r="C45" s="62"/>
      <c r="D45" s="62"/>
      <c r="E45" s="62"/>
      <c r="F45" s="62"/>
      <c r="G45" s="62"/>
      <c r="H45" s="69" t="n">
        <v>0.03</v>
      </c>
      <c r="I45" s="61" t="n">
        <f aca="false">(H45*I33)+(H45*I40)</f>
        <v>72.164582175</v>
      </c>
      <c r="J45" s="70"/>
      <c r="K45" s="70"/>
    </row>
    <row r="46" customFormat="false" ht="12.75" hidden="false" customHeight="false" outlineLevel="0" collapsed="false">
      <c r="A46" s="58" t="s">
        <v>45</v>
      </c>
      <c r="B46" s="62" t="s">
        <v>86</v>
      </c>
      <c r="C46" s="62"/>
      <c r="D46" s="62"/>
      <c r="E46" s="62"/>
      <c r="F46" s="62"/>
      <c r="G46" s="62"/>
      <c r="H46" s="69" t="n">
        <v>0.015</v>
      </c>
      <c r="I46" s="61" t="n">
        <f aca="false">(H46*I33)+(H46*I40)</f>
        <v>36.0822910875</v>
      </c>
      <c r="J46" s="70"/>
      <c r="K46" s="70"/>
    </row>
    <row r="47" customFormat="false" ht="12.75" hidden="false" customHeight="false" outlineLevel="0" collapsed="false">
      <c r="A47" s="58" t="s">
        <v>47</v>
      </c>
      <c r="B47" s="62" t="s">
        <v>87</v>
      </c>
      <c r="C47" s="62"/>
      <c r="D47" s="62"/>
      <c r="E47" s="62"/>
      <c r="F47" s="62"/>
      <c r="G47" s="62"/>
      <c r="H47" s="69" t="n">
        <v>0.01</v>
      </c>
      <c r="I47" s="61" t="n">
        <f aca="false">(H47*I33)+(H47*I40)</f>
        <v>24.054860725</v>
      </c>
      <c r="J47" s="70"/>
      <c r="K47" s="70"/>
    </row>
    <row r="48" customFormat="false" ht="12.75" hidden="false" customHeight="false" outlineLevel="0" collapsed="false">
      <c r="A48" s="58" t="s">
        <v>71</v>
      </c>
      <c r="B48" s="62" t="s">
        <v>88</v>
      </c>
      <c r="C48" s="62"/>
      <c r="D48" s="62"/>
      <c r="E48" s="62"/>
      <c r="F48" s="62"/>
      <c r="G48" s="62"/>
      <c r="H48" s="69" t="n">
        <v>0.006</v>
      </c>
      <c r="I48" s="61" t="n">
        <f aca="false">(H48*I33)+(H48*I40)</f>
        <v>14.432916435</v>
      </c>
      <c r="J48" s="67"/>
    </row>
    <row r="49" customFormat="false" ht="12.75" hidden="false" customHeight="false" outlineLevel="0" collapsed="false">
      <c r="A49" s="58" t="s">
        <v>73</v>
      </c>
      <c r="B49" s="62" t="s">
        <v>89</v>
      </c>
      <c r="C49" s="62"/>
      <c r="D49" s="62"/>
      <c r="E49" s="62"/>
      <c r="F49" s="62"/>
      <c r="G49" s="62"/>
      <c r="H49" s="69" t="n">
        <v>0.002</v>
      </c>
      <c r="I49" s="61" t="n">
        <f aca="false">(H49*I33)+(H49*I40)</f>
        <v>4.810972145</v>
      </c>
      <c r="J49" s="67"/>
    </row>
    <row r="50" customFormat="false" ht="12.75" hidden="false" customHeight="false" outlineLevel="0" collapsed="false">
      <c r="A50" s="58" t="s">
        <v>90</v>
      </c>
      <c r="B50" s="62" t="s">
        <v>91</v>
      </c>
      <c r="C50" s="62"/>
      <c r="D50" s="62"/>
      <c r="E50" s="62"/>
      <c r="F50" s="62"/>
      <c r="G50" s="62"/>
      <c r="H50" s="69" t="n">
        <v>0.08</v>
      </c>
      <c r="I50" s="61" t="n">
        <f aca="false">(H50*I33)+(H50*I40)</f>
        <v>192.4388858</v>
      </c>
      <c r="J50" s="67"/>
    </row>
    <row r="51" customFormat="false" ht="12.75" hidden="false" customHeight="false" outlineLevel="0" collapsed="false">
      <c r="A51" s="58" t="s">
        <v>92</v>
      </c>
      <c r="B51" s="58"/>
      <c r="C51" s="58"/>
      <c r="D51" s="58"/>
      <c r="E51" s="58"/>
      <c r="F51" s="58"/>
      <c r="G51" s="58"/>
      <c r="H51" s="71" t="n">
        <f aca="false">SUM(H43:H50)</f>
        <v>0.368</v>
      </c>
      <c r="I51" s="64" t="n">
        <f aca="false">SUM(I43:I50)</f>
        <v>885.21887468</v>
      </c>
      <c r="J51" s="67"/>
      <c r="K51" s="74"/>
    </row>
    <row r="52" customFormat="false" ht="12.75" hidden="false" customHeight="false" outlineLevel="0" collapsed="false">
      <c r="A52" s="75"/>
      <c r="B52" s="75"/>
      <c r="C52" s="75"/>
      <c r="D52" s="75"/>
      <c r="E52" s="75"/>
      <c r="F52" s="75"/>
      <c r="G52" s="75"/>
      <c r="H52" s="75"/>
      <c r="I52" s="75"/>
      <c r="J52" s="67"/>
    </row>
    <row r="53" customFormat="false" ht="12.75" hidden="false" customHeight="false" outlineLevel="0" collapsed="false">
      <c r="A53" s="76" t="s">
        <v>93</v>
      </c>
      <c r="B53" s="76"/>
      <c r="C53" s="76"/>
      <c r="D53" s="76"/>
      <c r="E53" s="76"/>
      <c r="F53" s="76"/>
      <c r="G53" s="76"/>
      <c r="H53" s="77"/>
      <c r="I53" s="76" t="s">
        <v>66</v>
      </c>
      <c r="J53" s="67"/>
    </row>
    <row r="54" customFormat="false" ht="12.75" hidden="false" customHeight="true" outlineLevel="0" collapsed="false">
      <c r="A54" s="58" t="s">
        <v>37</v>
      </c>
      <c r="B54" s="59" t="s">
        <v>94</v>
      </c>
      <c r="C54" s="59"/>
      <c r="D54" s="59"/>
      <c r="E54" s="78" t="n">
        <v>2</v>
      </c>
      <c r="F54" s="79" t="n">
        <v>3</v>
      </c>
      <c r="G54" s="78" t="n">
        <v>22</v>
      </c>
      <c r="H54" s="80" t="s">
        <v>95</v>
      </c>
      <c r="I54" s="61" t="n">
        <f aca="false">(E54*F54*G54)-(I26*0.06)</f>
        <v>11.166</v>
      </c>
      <c r="J54" s="67"/>
      <c r="L54" s="81"/>
    </row>
    <row r="55" customFormat="false" ht="12.75" hidden="false" customHeight="true" outlineLevel="0" collapsed="false">
      <c r="A55" s="58" t="s">
        <v>40</v>
      </c>
      <c r="B55" s="59" t="s">
        <v>96</v>
      </c>
      <c r="C55" s="59"/>
      <c r="D55" s="59"/>
      <c r="E55" s="78" t="n">
        <v>1</v>
      </c>
      <c r="F55" s="79" t="n">
        <v>23.98</v>
      </c>
      <c r="G55" s="78" t="n">
        <v>26</v>
      </c>
      <c r="H55" s="80" t="s">
        <v>95</v>
      </c>
      <c r="I55" s="61" t="n">
        <f aca="false">(E55*F55*(1-0.2)*G55)</f>
        <v>498.784</v>
      </c>
      <c r="J55" s="67"/>
      <c r="L55" s="81"/>
    </row>
    <row r="56" customFormat="false" ht="12.75" hidden="false" customHeight="false" outlineLevel="0" collapsed="false">
      <c r="A56" s="58" t="s">
        <v>43</v>
      </c>
      <c r="B56" s="60" t="s">
        <v>97</v>
      </c>
      <c r="C56" s="60"/>
      <c r="D56" s="60"/>
      <c r="E56" s="60"/>
      <c r="F56" s="60"/>
      <c r="G56" s="60"/>
      <c r="H56" s="80" t="s">
        <v>95</v>
      </c>
      <c r="I56" s="61" t="n">
        <v>135</v>
      </c>
      <c r="J56" s="67"/>
      <c r="L56" s="81"/>
    </row>
    <row r="57" customFormat="false" ht="12.75" hidden="false" customHeight="false" outlineLevel="0" collapsed="false">
      <c r="A57" s="58" t="s">
        <v>45</v>
      </c>
      <c r="B57" s="62" t="s">
        <v>98</v>
      </c>
      <c r="C57" s="62"/>
      <c r="D57" s="62"/>
      <c r="E57" s="62"/>
      <c r="F57" s="62"/>
      <c r="G57" s="62"/>
      <c r="H57" s="82"/>
      <c r="I57" s="61" t="n">
        <f aca="false">H57/12</f>
        <v>0</v>
      </c>
      <c r="J57" s="67"/>
    </row>
    <row r="58" customFormat="false" ht="12.75" hidden="false" customHeight="false" outlineLevel="0" collapsed="false">
      <c r="A58" s="58" t="s">
        <v>47</v>
      </c>
      <c r="B58" s="62" t="s">
        <v>99</v>
      </c>
      <c r="C58" s="62"/>
      <c r="D58" s="62"/>
      <c r="E58" s="62"/>
      <c r="F58" s="62"/>
      <c r="G58" s="62"/>
      <c r="H58" s="80" t="s">
        <v>95</v>
      </c>
      <c r="I58" s="61"/>
      <c r="J58" s="67"/>
    </row>
    <row r="59" customFormat="false" ht="12.75" hidden="false" customHeight="false" outlineLevel="0" collapsed="false">
      <c r="A59" s="58" t="s">
        <v>71</v>
      </c>
      <c r="B59" s="60" t="s">
        <v>100</v>
      </c>
      <c r="C59" s="60"/>
      <c r="D59" s="60"/>
      <c r="E59" s="60"/>
      <c r="F59" s="60"/>
      <c r="G59" s="60"/>
      <c r="H59" s="80" t="s">
        <v>95</v>
      </c>
      <c r="I59" s="61" t="n">
        <v>0</v>
      </c>
      <c r="J59" s="67"/>
    </row>
    <row r="60" customFormat="false" ht="12.75" hidden="false" customHeight="false" outlineLevel="0" collapsed="false">
      <c r="A60" s="58" t="s">
        <v>101</v>
      </c>
      <c r="B60" s="58"/>
      <c r="C60" s="58"/>
      <c r="D60" s="58"/>
      <c r="E60" s="58"/>
      <c r="F60" s="58"/>
      <c r="G60" s="58"/>
      <c r="H60" s="58"/>
      <c r="I60" s="64" t="n">
        <f aca="false">TRUNC(SUM(I54:I59),2)</f>
        <v>644.95</v>
      </c>
      <c r="J60" s="67"/>
    </row>
    <row r="61" customFormat="false" ht="39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67"/>
    </row>
    <row r="62" customFormat="false" ht="12.75" hidden="false" customHeight="false" outlineLevel="0" collapsed="false">
      <c r="A62" s="84" t="s">
        <v>102</v>
      </c>
      <c r="B62" s="84"/>
      <c r="C62" s="84"/>
      <c r="D62" s="84"/>
      <c r="E62" s="84"/>
      <c r="F62" s="84"/>
      <c r="G62" s="84"/>
      <c r="H62" s="84"/>
      <c r="I62" s="84"/>
      <c r="J62" s="67"/>
    </row>
    <row r="63" customFormat="false" ht="12.75" hidden="false" customHeight="false" outlineLevel="0" collapsed="false">
      <c r="A63" s="58" t="s">
        <v>103</v>
      </c>
      <c r="B63" s="58"/>
      <c r="C63" s="58"/>
      <c r="D63" s="58"/>
      <c r="E63" s="58"/>
      <c r="F63" s="58"/>
      <c r="G63" s="58"/>
      <c r="H63" s="58"/>
      <c r="I63" s="58" t="s">
        <v>66</v>
      </c>
      <c r="J63" s="67"/>
    </row>
    <row r="64" customFormat="false" ht="12.75" hidden="false" customHeight="false" outlineLevel="0" collapsed="false">
      <c r="A64" s="58" t="s">
        <v>104</v>
      </c>
      <c r="B64" s="80" t="s">
        <v>105</v>
      </c>
      <c r="C64" s="80"/>
      <c r="D64" s="80"/>
      <c r="E64" s="80"/>
      <c r="F64" s="80"/>
      <c r="G64" s="80"/>
      <c r="H64" s="80"/>
      <c r="I64" s="61" t="n">
        <f aca="false">I40</f>
        <v>391.5860725</v>
      </c>
      <c r="J64" s="67"/>
    </row>
    <row r="65" customFormat="false" ht="12.75" hidden="false" customHeight="false" outlineLevel="0" collapsed="false">
      <c r="A65" s="58" t="s">
        <v>106</v>
      </c>
      <c r="B65" s="80" t="s">
        <v>107</v>
      </c>
      <c r="C65" s="80"/>
      <c r="D65" s="80"/>
      <c r="E65" s="80"/>
      <c r="F65" s="80"/>
      <c r="G65" s="80"/>
      <c r="H65" s="80"/>
      <c r="I65" s="61" t="n">
        <f aca="false">I51</f>
        <v>885.21887468</v>
      </c>
      <c r="J65" s="67"/>
    </row>
    <row r="66" customFormat="false" ht="12.75" hidden="false" customHeight="false" outlineLevel="0" collapsed="false">
      <c r="A66" s="58" t="s">
        <v>108</v>
      </c>
      <c r="B66" s="80" t="s">
        <v>109</v>
      </c>
      <c r="C66" s="80"/>
      <c r="D66" s="80"/>
      <c r="E66" s="80"/>
      <c r="F66" s="80"/>
      <c r="G66" s="80"/>
      <c r="H66" s="80"/>
      <c r="I66" s="61" t="n">
        <f aca="false">I60</f>
        <v>644.95</v>
      </c>
      <c r="J66" s="67"/>
    </row>
    <row r="67" customFormat="false" ht="12.75" hidden="false" customHeight="false" outlineLevel="0" collapsed="false">
      <c r="A67" s="58" t="s">
        <v>110</v>
      </c>
      <c r="B67" s="58"/>
      <c r="C67" s="58"/>
      <c r="D67" s="58"/>
      <c r="E67" s="58"/>
      <c r="F67" s="58"/>
      <c r="G67" s="58"/>
      <c r="H67" s="58"/>
      <c r="I67" s="64" t="n">
        <f aca="false">TRUNC(SUM(I64:I66),2)</f>
        <v>1921.75</v>
      </c>
      <c r="J67" s="67"/>
    </row>
    <row r="68" customFormat="false" ht="12.75" hidden="false" customHeight="false" outlineLevel="0" collapsed="false">
      <c r="A68" s="85"/>
      <c r="B68" s="85"/>
      <c r="C68" s="85"/>
      <c r="D68" s="85"/>
      <c r="E68" s="85"/>
      <c r="F68" s="85"/>
      <c r="G68" s="85"/>
      <c r="H68" s="85"/>
      <c r="I68" s="85"/>
      <c r="J68" s="67"/>
    </row>
    <row r="69" customFormat="false" ht="12.75" hidden="false" customHeight="false" outlineLevel="0" collapsed="false">
      <c r="A69" s="50" t="s">
        <v>111</v>
      </c>
      <c r="B69" s="50"/>
      <c r="C69" s="50"/>
      <c r="D69" s="50"/>
      <c r="E69" s="50"/>
      <c r="F69" s="50"/>
      <c r="G69" s="50"/>
      <c r="H69" s="50"/>
      <c r="I69" s="50"/>
      <c r="J69" s="67"/>
    </row>
    <row r="70" customFormat="false" ht="12.75" hidden="false" customHeight="false" outlineLevel="0" collapsed="false">
      <c r="A70" s="49" t="n">
        <v>3</v>
      </c>
      <c r="B70" s="49" t="s">
        <v>112</v>
      </c>
      <c r="C70" s="49"/>
      <c r="D70" s="49"/>
      <c r="E70" s="49"/>
      <c r="F70" s="49"/>
      <c r="G70" s="49"/>
      <c r="H70" s="76" t="s">
        <v>65</v>
      </c>
      <c r="I70" s="49" t="s">
        <v>66</v>
      </c>
      <c r="J70" s="67"/>
    </row>
    <row r="71" customFormat="false" ht="12.75" hidden="false" customHeight="false" outlineLevel="0" collapsed="false">
      <c r="A71" s="58" t="s">
        <v>37</v>
      </c>
      <c r="B71" s="86" t="s">
        <v>113</v>
      </c>
      <c r="C71" s="86"/>
      <c r="D71" s="86"/>
      <c r="E71" s="86"/>
      <c r="F71" s="86"/>
      <c r="G71" s="86"/>
      <c r="H71" s="87" t="n">
        <f aca="false">5%/12</f>
        <v>0.00416666666666667</v>
      </c>
      <c r="I71" s="88" t="n">
        <f aca="false">H71*I33</f>
        <v>8.39125</v>
      </c>
      <c r="J71" s="67"/>
    </row>
    <row r="72" customFormat="false" ht="12.75" hidden="false" customHeight="false" outlineLevel="0" collapsed="false">
      <c r="A72" s="58" t="s">
        <v>40</v>
      </c>
      <c r="B72" s="86" t="s">
        <v>114</v>
      </c>
      <c r="C72" s="86"/>
      <c r="D72" s="86"/>
      <c r="E72" s="86"/>
      <c r="F72" s="86"/>
      <c r="G72" s="86"/>
      <c r="H72" s="69" t="n">
        <f aca="false">H71*H50</f>
        <v>0.000333333333333333</v>
      </c>
      <c r="I72" s="88" t="n">
        <f aca="false">H72*I33</f>
        <v>0.6713</v>
      </c>
      <c r="J72" s="67"/>
    </row>
    <row r="73" customFormat="false" ht="12.75" hidden="false" customHeight="false" outlineLevel="0" collapsed="false">
      <c r="A73" s="58" t="s">
        <v>43</v>
      </c>
      <c r="B73" s="86" t="s">
        <v>115</v>
      </c>
      <c r="C73" s="86"/>
      <c r="D73" s="86"/>
      <c r="E73" s="86"/>
      <c r="F73" s="86"/>
      <c r="G73" s="86"/>
      <c r="H73" s="69" t="n">
        <v>0.02</v>
      </c>
      <c r="I73" s="88" t="n">
        <f aca="false">H73*I33</f>
        <v>40.278</v>
      </c>
      <c r="J73" s="67"/>
    </row>
    <row r="74" customFormat="false" ht="12.75" hidden="false" customHeight="false" outlineLevel="0" collapsed="false">
      <c r="A74" s="58" t="s">
        <v>45</v>
      </c>
      <c r="B74" s="86" t="s">
        <v>116</v>
      </c>
      <c r="C74" s="86"/>
      <c r="D74" s="86"/>
      <c r="E74" s="86"/>
      <c r="F74" s="86"/>
      <c r="G74" s="86"/>
      <c r="H74" s="89" t="n">
        <f aca="false">7/30/12*100%</f>
        <v>0.0194444444444444</v>
      </c>
      <c r="I74" s="88" t="n">
        <f aca="false">H74*I33</f>
        <v>39.1591666666667</v>
      </c>
      <c r="J74" s="67"/>
    </row>
    <row r="75" customFormat="false" ht="12.75" hidden="false" customHeight="false" outlineLevel="0" collapsed="false">
      <c r="A75" s="58" t="s">
        <v>47</v>
      </c>
      <c r="B75" s="86" t="s">
        <v>117</v>
      </c>
      <c r="C75" s="86"/>
      <c r="D75" s="86"/>
      <c r="E75" s="86"/>
      <c r="F75" s="86"/>
      <c r="G75" s="86"/>
      <c r="H75" s="69" t="n">
        <f aca="false">H74*H51</f>
        <v>0.00715555555555556</v>
      </c>
      <c r="I75" s="88" t="n">
        <f aca="false">H75*I33</f>
        <v>14.4105733333333</v>
      </c>
      <c r="J75" s="67"/>
    </row>
    <row r="76" customFormat="false" ht="12.75" hidden="false" customHeight="false" outlineLevel="0" collapsed="false">
      <c r="A76" s="58" t="s">
        <v>71</v>
      </c>
      <c r="B76" s="86" t="s">
        <v>118</v>
      </c>
      <c r="C76" s="86"/>
      <c r="D76" s="86"/>
      <c r="E76" s="86"/>
      <c r="F76" s="86"/>
      <c r="G76" s="86"/>
      <c r="H76" s="69" t="n">
        <v>0.02</v>
      </c>
      <c r="I76" s="88" t="n">
        <f aca="false">H76*I33</f>
        <v>40.278</v>
      </c>
      <c r="J76" s="67"/>
    </row>
    <row r="77" customFormat="false" ht="12.75" hidden="false" customHeight="false" outlineLevel="0" collapsed="false">
      <c r="A77" s="58" t="s">
        <v>119</v>
      </c>
      <c r="B77" s="58"/>
      <c r="C77" s="58"/>
      <c r="D77" s="58"/>
      <c r="E77" s="58"/>
      <c r="F77" s="58"/>
      <c r="G77" s="58"/>
      <c r="H77" s="90" t="n">
        <f aca="false">TRUNC(SUM(H71:H76),4)</f>
        <v>0.0711</v>
      </c>
      <c r="I77" s="64" t="n">
        <f aca="false">TRUNC(SUM(I71:I76),2)</f>
        <v>143.18</v>
      </c>
      <c r="J77" s="67"/>
    </row>
    <row r="78" customFormat="false" ht="12.75" hidden="false" customHeight="false" outlineLevel="0" collapsed="false">
      <c r="A78" s="91"/>
      <c r="B78" s="91"/>
      <c r="C78" s="91"/>
      <c r="D78" s="91"/>
      <c r="E78" s="91"/>
      <c r="F78" s="91"/>
      <c r="G78" s="91"/>
      <c r="H78" s="91"/>
      <c r="I78" s="91"/>
      <c r="J78" s="67"/>
    </row>
    <row r="79" customFormat="false" ht="12.75" hidden="false" customHeight="false" outlineLevel="0" collapsed="false">
      <c r="A79" s="50" t="s">
        <v>120</v>
      </c>
      <c r="B79" s="50"/>
      <c r="C79" s="50"/>
      <c r="D79" s="50"/>
      <c r="E79" s="50"/>
      <c r="F79" s="50"/>
      <c r="G79" s="50"/>
      <c r="H79" s="50"/>
      <c r="I79" s="50"/>
      <c r="J79" s="67"/>
    </row>
    <row r="80" customFormat="false" ht="12.75" hidden="false" customHeight="false" outlineLevel="0" collapsed="false">
      <c r="A80" s="58" t="s">
        <v>121</v>
      </c>
      <c r="B80" s="58"/>
      <c r="C80" s="58"/>
      <c r="D80" s="58"/>
      <c r="E80" s="58"/>
      <c r="F80" s="58"/>
      <c r="G80" s="58"/>
      <c r="H80" s="58" t="s">
        <v>65</v>
      </c>
      <c r="I80" s="58" t="s">
        <v>66</v>
      </c>
      <c r="J80" s="67"/>
    </row>
    <row r="81" customFormat="false" ht="12.75" hidden="false" customHeight="false" outlineLevel="0" collapsed="false">
      <c r="A81" s="58" t="s">
        <v>37</v>
      </c>
      <c r="B81" s="62" t="s">
        <v>122</v>
      </c>
      <c r="C81" s="62"/>
      <c r="D81" s="62"/>
      <c r="E81" s="62"/>
      <c r="F81" s="62"/>
      <c r="G81" s="62"/>
      <c r="H81" s="69" t="n">
        <f aca="false">(1/12) + (1/12*0.3333)</f>
        <v>0.111108333333333</v>
      </c>
      <c r="I81" s="61" t="n">
        <f aca="false">$I$33*H81</f>
        <v>223.7610725</v>
      </c>
      <c r="J81" s="67"/>
    </row>
    <row r="82" customFormat="false" ht="12.75" hidden="false" customHeight="false" outlineLevel="0" collapsed="false">
      <c r="A82" s="58" t="s">
        <v>40</v>
      </c>
      <c r="B82" s="62" t="s">
        <v>123</v>
      </c>
      <c r="C82" s="62"/>
      <c r="D82" s="62"/>
      <c r="E82" s="62"/>
      <c r="F82" s="62"/>
      <c r="G82" s="62"/>
      <c r="H82" s="69" t="n">
        <v>0.002778</v>
      </c>
      <c r="I82" s="61" t="n">
        <f aca="false">$I$33*H82</f>
        <v>5.5946142</v>
      </c>
      <c r="J82" s="67"/>
    </row>
    <row r="83" customFormat="false" ht="12.75" hidden="false" customHeight="false" outlineLevel="0" collapsed="false">
      <c r="A83" s="58" t="s">
        <v>43</v>
      </c>
      <c r="B83" s="62" t="s">
        <v>124</v>
      </c>
      <c r="C83" s="62"/>
      <c r="D83" s="62"/>
      <c r="E83" s="62"/>
      <c r="F83" s="62"/>
      <c r="G83" s="62"/>
      <c r="H83" s="69" t="n">
        <v>0.000208</v>
      </c>
      <c r="I83" s="61" t="n">
        <f aca="false">$I$33*H83</f>
        <v>0.4188912</v>
      </c>
      <c r="J83" s="67"/>
    </row>
    <row r="84" customFormat="false" ht="12.75" hidden="false" customHeight="false" outlineLevel="0" collapsed="false">
      <c r="A84" s="58" t="s">
        <v>45</v>
      </c>
      <c r="B84" s="62" t="s">
        <v>125</v>
      </c>
      <c r="C84" s="62"/>
      <c r="D84" s="62"/>
      <c r="E84" s="62"/>
      <c r="F84" s="62"/>
      <c r="G84" s="62"/>
      <c r="H84" s="69" t="n">
        <v>0.005</v>
      </c>
      <c r="I84" s="61" t="n">
        <f aca="false">$I$33*H84</f>
        <v>10.0695</v>
      </c>
      <c r="J84" s="67"/>
    </row>
    <row r="85" customFormat="false" ht="12.75" hidden="false" customHeight="false" outlineLevel="0" collapsed="false">
      <c r="A85" s="58" t="s">
        <v>47</v>
      </c>
      <c r="B85" s="62" t="s">
        <v>126</v>
      </c>
      <c r="C85" s="62"/>
      <c r="D85" s="62"/>
      <c r="E85" s="62"/>
      <c r="F85" s="62"/>
      <c r="G85" s="62"/>
      <c r="H85" s="69" t="n">
        <v>0.00074</v>
      </c>
      <c r="I85" s="61" t="n">
        <f aca="false">$I$33*H85</f>
        <v>1.490286</v>
      </c>
      <c r="J85" s="67"/>
    </row>
    <row r="86" customFormat="false" ht="12.75" hidden="false" customHeight="false" outlineLevel="0" collapsed="false">
      <c r="A86" s="58" t="s">
        <v>71</v>
      </c>
      <c r="B86" s="62" t="s">
        <v>127</v>
      </c>
      <c r="C86" s="62"/>
      <c r="D86" s="62"/>
      <c r="E86" s="62"/>
      <c r="F86" s="62"/>
      <c r="G86" s="62"/>
      <c r="H86" s="69" t="n">
        <v>0.002778</v>
      </c>
      <c r="I86" s="61" t="n">
        <f aca="false">$I$33*H86</f>
        <v>5.5946142</v>
      </c>
      <c r="J86" s="67"/>
    </row>
    <row r="87" customFormat="false" ht="12.75" hidden="false" customHeight="false" outlineLevel="0" collapsed="false">
      <c r="A87" s="58"/>
      <c r="B87" s="58" t="s">
        <v>128</v>
      </c>
      <c r="C87" s="58"/>
      <c r="D87" s="58"/>
      <c r="E87" s="58"/>
      <c r="F87" s="58"/>
      <c r="G87" s="58"/>
      <c r="H87" s="71" t="n">
        <f aca="false">H81+H82+H83+H84+H85+H86</f>
        <v>0.122612333333333</v>
      </c>
      <c r="I87" s="64" t="n">
        <f aca="false">I81+I82+I83+I84+I85+I86</f>
        <v>246.9289781</v>
      </c>
      <c r="J87" s="67"/>
    </row>
    <row r="88" customFormat="false" ht="12.75" hidden="false" customHeight="false" outlineLevel="0" collapsed="false">
      <c r="A88" s="92"/>
      <c r="B88" s="92"/>
      <c r="C88" s="92"/>
      <c r="D88" s="92"/>
      <c r="E88" s="92"/>
      <c r="F88" s="92"/>
      <c r="G88" s="92"/>
      <c r="H88" s="92"/>
      <c r="I88" s="92"/>
      <c r="J88" s="67"/>
    </row>
    <row r="89" customFormat="false" ht="12.75" hidden="false" customHeight="false" outlineLevel="0" collapsed="false">
      <c r="A89" s="49" t="s">
        <v>129</v>
      </c>
      <c r="B89" s="49"/>
      <c r="C89" s="49"/>
      <c r="D89" s="49"/>
      <c r="E89" s="49"/>
      <c r="F89" s="49"/>
      <c r="G89" s="49"/>
      <c r="H89" s="49" t="s">
        <v>65</v>
      </c>
      <c r="I89" s="49" t="s">
        <v>66</v>
      </c>
      <c r="J89" s="67"/>
    </row>
    <row r="90" customFormat="false" ht="12.75" hidden="false" customHeight="false" outlineLevel="0" collapsed="false">
      <c r="A90" s="49" t="s">
        <v>37</v>
      </c>
      <c r="B90" s="48" t="s">
        <v>130</v>
      </c>
      <c r="C90" s="48"/>
      <c r="D90" s="48"/>
      <c r="E90" s="48"/>
      <c r="F90" s="48"/>
      <c r="G90" s="48"/>
      <c r="H90" s="93" t="n">
        <v>0</v>
      </c>
      <c r="I90" s="57" t="n">
        <f aca="false">$I$33*H90</f>
        <v>0</v>
      </c>
      <c r="J90" s="67"/>
    </row>
    <row r="91" customFormat="false" ht="12.75" hidden="false" customHeight="false" outlineLevel="0" collapsed="false">
      <c r="A91" s="49" t="s">
        <v>131</v>
      </c>
      <c r="B91" s="49"/>
      <c r="C91" s="49"/>
      <c r="D91" s="49"/>
      <c r="E91" s="49"/>
      <c r="F91" s="49"/>
      <c r="G91" s="49"/>
      <c r="H91" s="94" t="n">
        <f aca="false">H90</f>
        <v>0</v>
      </c>
      <c r="I91" s="95" t="n">
        <f aca="false">I90</f>
        <v>0</v>
      </c>
      <c r="J91" s="67"/>
    </row>
    <row r="92" customFormat="false" ht="12.75" hidden="false" customHeight="false" outlineLevel="0" collapsed="false">
      <c r="A92" s="96"/>
      <c r="B92" s="96"/>
      <c r="C92" s="96"/>
      <c r="D92" s="96"/>
      <c r="E92" s="96"/>
      <c r="F92" s="96"/>
      <c r="G92" s="96"/>
      <c r="H92" s="96"/>
      <c r="I92" s="96"/>
      <c r="J92" s="67"/>
    </row>
    <row r="93" customFormat="false" ht="12.75" hidden="false" customHeight="false" outlineLevel="0" collapsed="false">
      <c r="A93" s="84" t="s">
        <v>132</v>
      </c>
      <c r="B93" s="84"/>
      <c r="C93" s="84"/>
      <c r="D93" s="84"/>
      <c r="E93" s="84"/>
      <c r="F93" s="84"/>
      <c r="G93" s="84"/>
      <c r="H93" s="84"/>
      <c r="I93" s="84"/>
      <c r="J93" s="67"/>
    </row>
    <row r="94" customFormat="false" ht="12.75" hidden="false" customHeight="false" outlineLevel="0" collapsed="false">
      <c r="A94" s="58" t="s">
        <v>133</v>
      </c>
      <c r="B94" s="58"/>
      <c r="C94" s="58"/>
      <c r="D94" s="58"/>
      <c r="E94" s="58"/>
      <c r="F94" s="58"/>
      <c r="G94" s="58"/>
      <c r="H94" s="58"/>
      <c r="I94" s="58" t="s">
        <v>66</v>
      </c>
      <c r="J94" s="67"/>
    </row>
    <row r="95" customFormat="false" ht="12.75" hidden="false" customHeight="false" outlineLevel="0" collapsed="false">
      <c r="A95" s="58" t="s">
        <v>134</v>
      </c>
      <c r="B95" s="80" t="s">
        <v>135</v>
      </c>
      <c r="C95" s="80"/>
      <c r="D95" s="80"/>
      <c r="E95" s="80"/>
      <c r="F95" s="80"/>
      <c r="G95" s="80"/>
      <c r="H95" s="80"/>
      <c r="I95" s="61" t="n">
        <f aca="false">I87</f>
        <v>246.9289781</v>
      </c>
      <c r="J95" s="67"/>
    </row>
    <row r="96" customFormat="false" ht="12.75" hidden="false" customHeight="false" outlineLevel="0" collapsed="false">
      <c r="A96" s="58" t="s">
        <v>136</v>
      </c>
      <c r="B96" s="80" t="s">
        <v>137</v>
      </c>
      <c r="C96" s="80"/>
      <c r="D96" s="80"/>
      <c r="E96" s="80"/>
      <c r="F96" s="80"/>
      <c r="G96" s="80"/>
      <c r="H96" s="80"/>
      <c r="I96" s="61" t="n">
        <f aca="false">I91</f>
        <v>0</v>
      </c>
      <c r="J96" s="67"/>
    </row>
    <row r="97" customFormat="false" ht="12.75" hidden="false" customHeight="false" outlineLevel="0" collapsed="false">
      <c r="A97" s="58" t="s">
        <v>138</v>
      </c>
      <c r="B97" s="58"/>
      <c r="C97" s="58"/>
      <c r="D97" s="58"/>
      <c r="E97" s="58"/>
      <c r="F97" s="58"/>
      <c r="G97" s="58"/>
      <c r="H97" s="58"/>
      <c r="I97" s="64" t="n">
        <f aca="false">TRUNC(SUM(I95:I96),2)</f>
        <v>246.92</v>
      </c>
      <c r="J97" s="67"/>
    </row>
    <row r="98" customFormat="false" ht="12.75" hidden="false" customHeight="false" outlineLevel="0" collapsed="false">
      <c r="A98" s="85"/>
      <c r="B98" s="85"/>
      <c r="C98" s="85"/>
      <c r="D98" s="85"/>
      <c r="E98" s="85"/>
      <c r="F98" s="85"/>
      <c r="G98" s="85"/>
      <c r="H98" s="85"/>
      <c r="I98" s="85"/>
      <c r="J98" s="67"/>
    </row>
    <row r="99" customFormat="false" ht="12.75" hidden="false" customHeight="false" outlineLevel="0" collapsed="false">
      <c r="A99" s="50" t="s">
        <v>139</v>
      </c>
      <c r="B99" s="50"/>
      <c r="C99" s="50"/>
      <c r="D99" s="50"/>
      <c r="E99" s="50"/>
      <c r="F99" s="50"/>
      <c r="G99" s="50"/>
      <c r="H99" s="50"/>
      <c r="I99" s="50"/>
      <c r="J99" s="67"/>
    </row>
    <row r="100" customFormat="false" ht="12.75" hidden="false" customHeight="false" outlineLevel="0" collapsed="false">
      <c r="A100" s="49" t="n">
        <v>5</v>
      </c>
      <c r="B100" s="49" t="s">
        <v>140</v>
      </c>
      <c r="C100" s="49"/>
      <c r="D100" s="49"/>
      <c r="E100" s="49"/>
      <c r="F100" s="49"/>
      <c r="G100" s="49"/>
      <c r="H100" s="49"/>
      <c r="I100" s="49" t="s">
        <v>66</v>
      </c>
      <c r="J100" s="67"/>
    </row>
    <row r="101" customFormat="false" ht="12.75" hidden="false" customHeight="false" outlineLevel="0" collapsed="false">
      <c r="A101" s="49" t="s">
        <v>37</v>
      </c>
      <c r="B101" s="97" t="s">
        <v>141</v>
      </c>
      <c r="C101" s="97"/>
      <c r="D101" s="97"/>
      <c r="E101" s="97"/>
      <c r="F101" s="97"/>
      <c r="G101" s="97"/>
      <c r="H101" s="47" t="s">
        <v>95</v>
      </c>
      <c r="I101" s="57" t="n">
        <f aca="false">'Insumos-Fardamentos'!D9</f>
        <v>50.825</v>
      </c>
      <c r="J101" s="67"/>
    </row>
    <row r="102" customFormat="false" ht="12.75" hidden="false" customHeight="false" outlineLevel="0" collapsed="false">
      <c r="A102" s="49" t="s">
        <v>40</v>
      </c>
      <c r="B102" s="97" t="s">
        <v>142</v>
      </c>
      <c r="C102" s="97"/>
      <c r="D102" s="97"/>
      <c r="E102" s="97"/>
      <c r="F102" s="97"/>
      <c r="G102" s="97"/>
      <c r="H102" s="47" t="s">
        <v>95</v>
      </c>
      <c r="I102" s="57"/>
      <c r="J102" s="67"/>
    </row>
    <row r="103" customFormat="false" ht="12.75" hidden="false" customHeight="false" outlineLevel="0" collapsed="false">
      <c r="A103" s="98" t="s">
        <v>43</v>
      </c>
      <c r="B103" s="97" t="s">
        <v>143</v>
      </c>
      <c r="C103" s="97"/>
      <c r="D103" s="97"/>
      <c r="E103" s="97"/>
      <c r="F103" s="97"/>
      <c r="G103" s="97"/>
      <c r="H103" s="47" t="s">
        <v>95</v>
      </c>
      <c r="I103" s="57" t="n">
        <v>0</v>
      </c>
      <c r="J103" s="67"/>
    </row>
    <row r="104" customFormat="false" ht="12.75" hidden="false" customHeight="false" outlineLevel="0" collapsed="false">
      <c r="A104" s="98" t="s">
        <v>45</v>
      </c>
      <c r="B104" s="97" t="s">
        <v>144</v>
      </c>
      <c r="C104" s="97"/>
      <c r="D104" s="97"/>
      <c r="E104" s="97"/>
      <c r="F104" s="97"/>
      <c r="G104" s="97"/>
      <c r="H104" s="47" t="s">
        <v>95</v>
      </c>
      <c r="I104" s="57" t="n">
        <v>0</v>
      </c>
      <c r="J104" s="67"/>
    </row>
    <row r="105" customFormat="false" ht="12.75" hidden="false" customHeight="false" outlineLevel="0" collapsed="false">
      <c r="A105" s="98" t="s">
        <v>47</v>
      </c>
      <c r="B105" s="97" t="s">
        <v>145</v>
      </c>
      <c r="C105" s="97"/>
      <c r="D105" s="97"/>
      <c r="E105" s="97"/>
      <c r="F105" s="97"/>
      <c r="G105" s="97"/>
      <c r="H105" s="47" t="s">
        <v>95</v>
      </c>
      <c r="I105" s="57" t="n">
        <f aca="false">'Insumos-Fardamentos'!D14</f>
        <v>47.26</v>
      </c>
      <c r="J105" s="67"/>
    </row>
    <row r="106" customFormat="false" ht="12.75" hidden="false" customHeight="false" outlineLevel="0" collapsed="false">
      <c r="A106" s="49" t="s">
        <v>146</v>
      </c>
      <c r="B106" s="49"/>
      <c r="C106" s="49"/>
      <c r="D106" s="49"/>
      <c r="E106" s="49"/>
      <c r="F106" s="49"/>
      <c r="G106" s="49"/>
      <c r="H106" s="94" t="s">
        <v>95</v>
      </c>
      <c r="I106" s="95" t="n">
        <f aca="false">TRUNC(SUM(I101:I105),2)</f>
        <v>98.08</v>
      </c>
      <c r="J106" s="67"/>
    </row>
    <row r="107" customFormat="false" ht="12.75" hidden="false" customHeight="false" outlineLevel="0" collapsed="false">
      <c r="A107" s="85"/>
      <c r="B107" s="85"/>
      <c r="C107" s="85"/>
      <c r="D107" s="85"/>
      <c r="E107" s="85"/>
      <c r="F107" s="85"/>
      <c r="G107" s="85"/>
      <c r="H107" s="85"/>
      <c r="I107" s="85"/>
      <c r="J107" s="67"/>
    </row>
    <row r="108" customFormat="false" ht="12.75" hidden="false" customHeight="false" outlineLevel="0" collapsed="false">
      <c r="A108" s="50" t="s">
        <v>147</v>
      </c>
      <c r="B108" s="50"/>
      <c r="C108" s="50"/>
      <c r="D108" s="50"/>
      <c r="E108" s="50"/>
      <c r="F108" s="50"/>
      <c r="G108" s="50"/>
      <c r="H108" s="50"/>
      <c r="I108" s="50"/>
      <c r="J108" s="67"/>
    </row>
    <row r="109" customFormat="false" ht="12.75" hidden="false" customHeight="false" outlineLevel="0" collapsed="false">
      <c r="A109" s="49" t="n">
        <v>6</v>
      </c>
      <c r="B109" s="49" t="s">
        <v>148</v>
      </c>
      <c r="C109" s="49"/>
      <c r="D109" s="49"/>
      <c r="E109" s="49"/>
      <c r="F109" s="49"/>
      <c r="G109" s="49"/>
      <c r="H109" s="49" t="s">
        <v>65</v>
      </c>
      <c r="I109" s="49" t="s">
        <v>66</v>
      </c>
      <c r="J109" s="67"/>
    </row>
    <row r="110" customFormat="false" ht="12.75" hidden="false" customHeight="false" outlineLevel="0" collapsed="false">
      <c r="A110" s="49" t="s">
        <v>37</v>
      </c>
      <c r="B110" s="48" t="s">
        <v>149</v>
      </c>
      <c r="C110" s="48"/>
      <c r="D110" s="48"/>
      <c r="E110" s="48"/>
      <c r="F110" s="48"/>
      <c r="G110" s="48"/>
      <c r="H110" s="99" t="n">
        <v>0.05</v>
      </c>
      <c r="I110" s="57" t="n">
        <f aca="false">TRUNC(H110*I134,2)</f>
        <v>221.19</v>
      </c>
      <c r="J110" s="67"/>
    </row>
    <row r="111" customFormat="false" ht="12.75" hidden="false" customHeight="false" outlineLevel="0" collapsed="false">
      <c r="A111" s="49" t="s">
        <v>40</v>
      </c>
      <c r="B111" s="48" t="s">
        <v>150</v>
      </c>
      <c r="C111" s="48"/>
      <c r="D111" s="48"/>
      <c r="E111" s="48"/>
      <c r="F111" s="48"/>
      <c r="G111" s="48"/>
      <c r="H111" s="99" t="n">
        <v>0.05</v>
      </c>
      <c r="I111" s="57" t="n">
        <f aca="false">TRUNC(H111*(I110+I134),2)</f>
        <v>232.25</v>
      </c>
      <c r="J111" s="67"/>
    </row>
    <row r="112" customFormat="false" ht="12.75" hidden="false" customHeight="false" outlineLevel="0" collapsed="false">
      <c r="A112" s="49" t="s">
        <v>43</v>
      </c>
      <c r="B112" s="100" t="s">
        <v>151</v>
      </c>
      <c r="C112" s="100"/>
      <c r="D112" s="100"/>
      <c r="E112" s="100"/>
      <c r="F112" s="100"/>
      <c r="G112" s="100"/>
      <c r="H112" s="101"/>
      <c r="I112" s="57"/>
      <c r="J112" s="67"/>
    </row>
    <row r="113" customFormat="false" ht="12.75" hidden="false" customHeight="false" outlineLevel="0" collapsed="false">
      <c r="A113" s="49" t="s">
        <v>152</v>
      </c>
      <c r="B113" s="48" t="s">
        <v>153</v>
      </c>
      <c r="C113" s="48"/>
      <c r="D113" s="48"/>
      <c r="E113" s="48"/>
      <c r="F113" s="48"/>
      <c r="G113" s="48"/>
      <c r="H113" s="102" t="n">
        <v>0.0065</v>
      </c>
      <c r="I113" s="57" t="n">
        <f aca="false">TRUNC(H113*I123,2)</f>
        <v>34.7</v>
      </c>
      <c r="J113" s="67"/>
    </row>
    <row r="114" customFormat="false" ht="12.75" hidden="false" customHeight="false" outlineLevel="0" collapsed="false">
      <c r="A114" s="49" t="s">
        <v>154</v>
      </c>
      <c r="B114" s="48" t="s">
        <v>155</v>
      </c>
      <c r="C114" s="48"/>
      <c r="D114" s="48"/>
      <c r="E114" s="48"/>
      <c r="F114" s="48"/>
      <c r="G114" s="48"/>
      <c r="H114" s="103" t="n">
        <v>0.03</v>
      </c>
      <c r="I114" s="57" t="n">
        <f aca="false">TRUNC(H114*I123,2)</f>
        <v>160.17</v>
      </c>
      <c r="J114" s="67"/>
    </row>
    <row r="115" customFormat="false" ht="12.75" hidden="false" customHeight="false" outlineLevel="0" collapsed="false">
      <c r="A115" s="49" t="s">
        <v>156</v>
      </c>
      <c r="B115" s="48" t="s">
        <v>157</v>
      </c>
      <c r="C115" s="48"/>
      <c r="D115" s="48"/>
      <c r="E115" s="48"/>
      <c r="F115" s="48"/>
      <c r="G115" s="48"/>
      <c r="H115" s="104" t="n">
        <v>0.05</v>
      </c>
      <c r="I115" s="57" t="n">
        <f aca="false">TRUNC(H115*I123,2)</f>
        <v>266.95</v>
      </c>
      <c r="J115" s="67"/>
    </row>
    <row r="116" customFormat="false" ht="12.75" hidden="false" customHeight="false" outlineLevel="0" collapsed="false">
      <c r="A116" s="49" t="s">
        <v>158</v>
      </c>
      <c r="B116" s="49"/>
      <c r="C116" s="49"/>
      <c r="D116" s="49"/>
      <c r="E116" s="49"/>
      <c r="F116" s="49"/>
      <c r="G116" s="49"/>
      <c r="H116" s="102" t="n">
        <f aca="false">SUM(H110:H115)</f>
        <v>0.1865</v>
      </c>
      <c r="I116" s="95" t="n">
        <f aca="false">TRUNC(SUM(I110:I115),2)</f>
        <v>915.26</v>
      </c>
      <c r="J116" s="67"/>
    </row>
    <row r="117" customFormat="false" ht="76.5" hidden="false" customHeight="true" outlineLevel="0" collapsed="false">
      <c r="A117" s="52"/>
      <c r="B117" s="105"/>
      <c r="C117" s="105"/>
      <c r="D117" s="105"/>
      <c r="E117" s="105"/>
      <c r="F117" s="105"/>
      <c r="G117" s="105"/>
      <c r="H117" s="105"/>
      <c r="I117" s="105"/>
    </row>
    <row r="118" customFormat="false" ht="12.75" hidden="false" customHeight="false" outlineLevel="0" collapsed="false">
      <c r="A118" s="106" t="s">
        <v>159</v>
      </c>
      <c r="B118" s="107" t="s">
        <v>160</v>
      </c>
      <c r="C118" s="107"/>
      <c r="D118" s="107"/>
      <c r="E118" s="107"/>
      <c r="F118" s="107"/>
      <c r="G118" s="107"/>
      <c r="H118" s="108" t="n">
        <f aca="false">TRUNC(H113+H114+H115,4)</f>
        <v>0.0865</v>
      </c>
      <c r="I118" s="109"/>
    </row>
    <row r="119" customFormat="false" ht="12.75" hidden="false" customHeight="false" outlineLevel="0" collapsed="false">
      <c r="A119" s="110"/>
      <c r="B119" s="111" t="n">
        <v>100</v>
      </c>
      <c r="C119" s="111"/>
      <c r="D119" s="111"/>
      <c r="E119" s="111"/>
      <c r="F119" s="111"/>
      <c r="G119" s="111"/>
      <c r="H119" s="112"/>
      <c r="I119" s="113"/>
    </row>
    <row r="120" customFormat="false" ht="12.75" hidden="false" customHeight="false" outlineLevel="0" collapsed="false">
      <c r="A120" s="114"/>
      <c r="B120" s="111"/>
      <c r="C120" s="111"/>
      <c r="D120" s="111"/>
      <c r="E120" s="111"/>
      <c r="F120" s="111"/>
      <c r="G120" s="111"/>
      <c r="H120" s="112"/>
      <c r="I120" s="113"/>
    </row>
    <row r="121" customFormat="false" ht="12.75" hidden="false" customHeight="false" outlineLevel="0" collapsed="false">
      <c r="A121" s="110" t="s">
        <v>161</v>
      </c>
      <c r="B121" s="111" t="s">
        <v>162</v>
      </c>
      <c r="C121" s="111"/>
      <c r="D121" s="111"/>
      <c r="E121" s="111"/>
      <c r="F121" s="111"/>
      <c r="G121" s="111"/>
      <c r="H121" s="112"/>
      <c r="I121" s="113" t="n">
        <f aca="false">TRUNC(I134+I110+I111,2)</f>
        <v>4877.27</v>
      </c>
    </row>
    <row r="122" customFormat="false" ht="12.75" hidden="false" customHeight="false" outlineLevel="0" collapsed="false">
      <c r="A122" s="110"/>
      <c r="B122" s="111"/>
      <c r="C122" s="111"/>
      <c r="D122" s="111"/>
      <c r="E122" s="111"/>
      <c r="F122" s="111"/>
      <c r="G122" s="111"/>
      <c r="H122" s="112"/>
      <c r="I122" s="113"/>
    </row>
    <row r="123" customFormat="false" ht="12.75" hidden="false" customHeight="false" outlineLevel="0" collapsed="false">
      <c r="A123" s="110" t="s">
        <v>163</v>
      </c>
      <c r="B123" s="111" t="s">
        <v>164</v>
      </c>
      <c r="C123" s="111"/>
      <c r="D123" s="111"/>
      <c r="E123" s="111"/>
      <c r="F123" s="111"/>
      <c r="G123" s="111"/>
      <c r="H123" s="112"/>
      <c r="I123" s="113" t="n">
        <f aca="false">I121/(1-H118)</f>
        <v>5339.10235358511</v>
      </c>
    </row>
    <row r="124" customFormat="false" ht="12.75" hidden="false" customHeight="false" outlineLevel="0" collapsed="false">
      <c r="A124" s="110"/>
      <c r="B124" s="111"/>
      <c r="C124" s="111"/>
      <c r="D124" s="111"/>
      <c r="E124" s="111"/>
      <c r="F124" s="111"/>
      <c r="G124" s="111"/>
      <c r="H124" s="112"/>
      <c r="I124" s="113"/>
    </row>
    <row r="125" customFormat="false" ht="12.75" hidden="false" customHeight="false" outlineLevel="0" collapsed="false">
      <c r="A125" s="115"/>
      <c r="B125" s="116" t="s">
        <v>165</v>
      </c>
      <c r="C125" s="116"/>
      <c r="D125" s="116"/>
      <c r="E125" s="116"/>
      <c r="F125" s="116"/>
      <c r="G125" s="116"/>
      <c r="H125" s="117"/>
      <c r="I125" s="118" t="n">
        <f aca="false">TRUNC(I123-I121,2)</f>
        <v>461.83</v>
      </c>
      <c r="K125" s="119"/>
    </row>
    <row r="126" customFormat="false" ht="12.75" hidden="false" customHeight="false" outlineLevel="0" collapsed="false">
      <c r="A126" s="52"/>
      <c r="B126" s="52"/>
      <c r="C126" s="52"/>
      <c r="D126" s="52"/>
      <c r="E126" s="52"/>
      <c r="F126" s="52"/>
      <c r="G126" s="52"/>
      <c r="H126" s="52"/>
      <c r="I126" s="52"/>
    </row>
    <row r="127" customFormat="false" ht="12.75" hidden="false" customHeight="false" outlineLevel="0" collapsed="false">
      <c r="A127" s="84" t="s">
        <v>166</v>
      </c>
      <c r="B127" s="84"/>
      <c r="C127" s="84"/>
      <c r="D127" s="84"/>
      <c r="E127" s="84"/>
      <c r="F127" s="84"/>
      <c r="G127" s="84"/>
      <c r="H127" s="84"/>
      <c r="I127" s="84"/>
      <c r="K127" s="120"/>
    </row>
    <row r="128" customFormat="false" ht="12.75" hidden="false" customHeight="false" outlineLevel="0" collapsed="false">
      <c r="A128" s="49" t="s">
        <v>167</v>
      </c>
      <c r="B128" s="49"/>
      <c r="C128" s="49"/>
      <c r="D128" s="49"/>
      <c r="E128" s="49"/>
      <c r="F128" s="49"/>
      <c r="G128" s="49"/>
      <c r="H128" s="49"/>
      <c r="I128" s="49" t="s">
        <v>66</v>
      </c>
    </row>
    <row r="129" customFormat="false" ht="12.75" hidden="false" customHeight="false" outlineLevel="0" collapsed="false">
      <c r="A129" s="47" t="s">
        <v>37</v>
      </c>
      <c r="B129" s="48" t="str">
        <f aca="false">A24</f>
        <v>MÓDULO 1 - COMPOSIÇÃO DA REMUNERAÇÃO</v>
      </c>
      <c r="C129" s="48"/>
      <c r="D129" s="48"/>
      <c r="E129" s="48"/>
      <c r="F129" s="48"/>
      <c r="G129" s="48"/>
      <c r="H129" s="48"/>
      <c r="I129" s="57" t="n">
        <f aca="false">I33</f>
        <v>2013.9</v>
      </c>
    </row>
    <row r="130" customFormat="false" ht="12.75" hidden="false" customHeight="false" outlineLevel="0" collapsed="false">
      <c r="A130" s="47" t="s">
        <v>40</v>
      </c>
      <c r="B130" s="48" t="str">
        <f aca="false">A35</f>
        <v>MÓDULO 2 – ENCARGOS E BENEFÍCIOS ANUAIS, MENSAIS E DIÁRIOS</v>
      </c>
      <c r="C130" s="48"/>
      <c r="D130" s="48"/>
      <c r="E130" s="48"/>
      <c r="F130" s="48"/>
      <c r="G130" s="48"/>
      <c r="H130" s="48"/>
      <c r="I130" s="57" t="n">
        <f aca="false">I67</f>
        <v>1921.75</v>
      </c>
    </row>
    <row r="131" customFormat="false" ht="12.75" hidden="false" customHeight="false" outlineLevel="0" collapsed="false">
      <c r="A131" s="47" t="s">
        <v>43</v>
      </c>
      <c r="B131" s="48" t="str">
        <f aca="false">A69</f>
        <v>MÓDULO 3 – PROVISÃO PARA RESCISÃO</v>
      </c>
      <c r="C131" s="48"/>
      <c r="D131" s="48"/>
      <c r="E131" s="48"/>
      <c r="F131" s="48"/>
      <c r="G131" s="48"/>
      <c r="H131" s="48"/>
      <c r="I131" s="57" t="n">
        <f aca="false">I77</f>
        <v>143.18</v>
      </c>
      <c r="K131" s="120"/>
    </row>
    <row r="132" customFormat="false" ht="12.75" hidden="false" customHeight="false" outlineLevel="0" collapsed="false">
      <c r="A132" s="47" t="s">
        <v>45</v>
      </c>
      <c r="B132" s="48" t="str">
        <f aca="false">A79</f>
        <v>MÓDULO 4 – CUSTO DE REPOSIÇÃO DO PROFISSIONAL AUSENTE</v>
      </c>
      <c r="C132" s="48"/>
      <c r="D132" s="48"/>
      <c r="E132" s="48"/>
      <c r="F132" s="48"/>
      <c r="G132" s="48"/>
      <c r="H132" s="48"/>
      <c r="I132" s="57" t="n">
        <f aca="false">I97</f>
        <v>246.92</v>
      </c>
      <c r="K132" s="120"/>
    </row>
    <row r="133" customFormat="false" ht="12.75" hidden="false" customHeight="false" outlineLevel="0" collapsed="false">
      <c r="A133" s="47" t="s">
        <v>47</v>
      </c>
      <c r="B133" s="48" t="str">
        <f aca="false">A99</f>
        <v>MÓDULO 5 – INSUMOS DIVERSOS</v>
      </c>
      <c r="C133" s="48"/>
      <c r="D133" s="48"/>
      <c r="E133" s="48"/>
      <c r="F133" s="48"/>
      <c r="G133" s="48"/>
      <c r="H133" s="48"/>
      <c r="I133" s="57" t="n">
        <f aca="false">I106</f>
        <v>98.08</v>
      </c>
    </row>
    <row r="134" customFormat="false" ht="12.75" hidden="false" customHeight="false" outlineLevel="0" collapsed="false">
      <c r="A134" s="49"/>
      <c r="B134" s="49" t="s">
        <v>168</v>
      </c>
      <c r="C134" s="49"/>
      <c r="D134" s="49"/>
      <c r="E134" s="49"/>
      <c r="F134" s="49"/>
      <c r="G134" s="49"/>
      <c r="H134" s="49"/>
      <c r="I134" s="95" t="n">
        <f aca="false">TRUNC(SUM(I129:I133),2)</f>
        <v>4423.83</v>
      </c>
      <c r="K134" s="119"/>
    </row>
    <row r="135" customFormat="false" ht="12.75" hidden="false" customHeight="false" outlineLevel="0" collapsed="false">
      <c r="A135" s="47" t="s">
        <v>71</v>
      </c>
      <c r="B135" s="48" t="str">
        <f aca="false">A108</f>
        <v>MÓDULO 6 – CUSTOS INDIRETOS, TRIBUTOS E LUCRO</v>
      </c>
      <c r="C135" s="48"/>
      <c r="D135" s="48"/>
      <c r="E135" s="48"/>
      <c r="F135" s="48"/>
      <c r="G135" s="48"/>
      <c r="H135" s="48"/>
      <c r="I135" s="57" t="n">
        <f aca="false">I116</f>
        <v>915.26</v>
      </c>
    </row>
    <row r="136" customFormat="false" ht="12.75" hidden="false" customHeight="false" outlineLevel="0" collapsed="false">
      <c r="A136" s="49" t="s">
        <v>169</v>
      </c>
      <c r="B136" s="49"/>
      <c r="C136" s="49"/>
      <c r="D136" s="49"/>
      <c r="E136" s="49"/>
      <c r="F136" s="49"/>
      <c r="G136" s="49"/>
      <c r="H136" s="49"/>
      <c r="I136" s="95" t="n">
        <f aca="false">TRUNC(SUM(I134:I135),2)</f>
        <v>5339.09</v>
      </c>
    </row>
    <row r="137" customFormat="false" ht="13.5" hidden="false" customHeight="fals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</row>
    <row r="138" customFormat="false" ht="13.5" hidden="true" customHeight="false" outlineLevel="0" collapsed="false">
      <c r="A138" s="52"/>
      <c r="B138" s="52" t="s">
        <v>170</v>
      </c>
      <c r="C138" s="52"/>
      <c r="D138" s="52"/>
      <c r="E138" s="52"/>
      <c r="F138" s="52"/>
      <c r="G138" s="52"/>
      <c r="H138" s="66"/>
      <c r="I138" s="66"/>
    </row>
    <row r="139" customFormat="false" ht="40.5" hidden="true" customHeight="true" outlineLevel="0" collapsed="false">
      <c r="A139" s="122" t="s">
        <v>171</v>
      </c>
      <c r="B139" s="122"/>
      <c r="C139" s="122" t="s">
        <v>172</v>
      </c>
      <c r="D139" s="122"/>
      <c r="E139" s="122" t="s">
        <v>173</v>
      </c>
      <c r="F139" s="122"/>
      <c r="G139" s="123" t="s">
        <v>174</v>
      </c>
      <c r="H139" s="122" t="s">
        <v>175</v>
      </c>
      <c r="I139" s="124" t="s">
        <v>66</v>
      </c>
    </row>
    <row r="140" customFormat="false" ht="13.5" hidden="true" customHeight="false" outlineLevel="0" collapsed="false">
      <c r="A140" s="125" t="s">
        <v>176</v>
      </c>
      <c r="B140" s="125"/>
      <c r="C140" s="126" t="s">
        <v>177</v>
      </c>
      <c r="D140" s="126"/>
      <c r="E140" s="127"/>
      <c r="F140" s="127"/>
      <c r="G140" s="128" t="s">
        <v>177</v>
      </c>
      <c r="H140" s="129"/>
      <c r="I140" s="130" t="n">
        <v>0</v>
      </c>
    </row>
    <row r="141" customFormat="false" ht="13.5" hidden="true" customHeight="false" outlineLevel="0" collapsed="false">
      <c r="A141" s="131" t="s">
        <v>178</v>
      </c>
      <c r="B141" s="131"/>
      <c r="C141" s="132" t="s">
        <v>177</v>
      </c>
      <c r="D141" s="132"/>
      <c r="E141" s="133"/>
      <c r="F141" s="133"/>
      <c r="G141" s="134" t="s">
        <v>177</v>
      </c>
      <c r="H141" s="135"/>
      <c r="I141" s="136" t="n">
        <v>0</v>
      </c>
    </row>
    <row r="142" customFormat="false" ht="13.5" hidden="true" customHeight="false" outlineLevel="0" collapsed="false">
      <c r="A142" s="131" t="s">
        <v>179</v>
      </c>
      <c r="B142" s="131"/>
      <c r="C142" s="132" t="s">
        <v>177</v>
      </c>
      <c r="D142" s="132"/>
      <c r="E142" s="133"/>
      <c r="F142" s="133"/>
      <c r="G142" s="134" t="s">
        <v>177</v>
      </c>
      <c r="H142" s="135"/>
      <c r="I142" s="136" t="n">
        <v>0</v>
      </c>
    </row>
    <row r="143" customFormat="false" ht="13.5" hidden="true" customHeight="false" outlineLevel="0" collapsed="false">
      <c r="A143" s="131" t="s">
        <v>180</v>
      </c>
      <c r="B143" s="131"/>
      <c r="C143" s="132" t="s">
        <v>177</v>
      </c>
      <c r="D143" s="132"/>
      <c r="E143" s="133"/>
      <c r="F143" s="133"/>
      <c r="G143" s="134" t="s">
        <v>177</v>
      </c>
      <c r="H143" s="135"/>
      <c r="I143" s="136" t="n">
        <v>0</v>
      </c>
    </row>
    <row r="144" customFormat="false" ht="13.5" hidden="true" customHeight="false" outlineLevel="0" collapsed="false">
      <c r="A144" s="137"/>
      <c r="B144" s="137"/>
      <c r="C144" s="133"/>
      <c r="D144" s="133"/>
      <c r="E144" s="133"/>
      <c r="F144" s="133"/>
      <c r="G144" s="138"/>
      <c r="H144" s="139"/>
      <c r="I144" s="136"/>
    </row>
    <row r="145" customFormat="false" ht="13.5" hidden="true" customHeight="false" outlineLevel="0" collapsed="false">
      <c r="A145" s="140"/>
      <c r="B145" s="140"/>
      <c r="C145" s="141"/>
      <c r="D145" s="141"/>
      <c r="E145" s="141"/>
      <c r="F145" s="141"/>
      <c r="G145" s="142"/>
      <c r="H145" s="143"/>
      <c r="I145" s="144"/>
    </row>
    <row r="146" customFormat="false" ht="13.5" hidden="true" customHeight="false" outlineLevel="0" collapsed="false">
      <c r="A146" s="145" t="s">
        <v>181</v>
      </c>
      <c r="B146" s="145"/>
      <c r="C146" s="145"/>
      <c r="D146" s="145"/>
      <c r="E146" s="145"/>
      <c r="F146" s="145"/>
      <c r="G146" s="145"/>
      <c r="H146" s="145"/>
      <c r="I146" s="146" t="n">
        <f aca="false">SUM(I144:I145)</f>
        <v>0</v>
      </c>
    </row>
    <row r="147" customFormat="false" ht="13.5" hidden="true" customHeight="false" outlineLevel="0" collapsed="false"/>
    <row r="148" customFormat="false" ht="13.5" hidden="true" customHeight="false" outlineLevel="0" collapsed="false">
      <c r="A148" s="52" t="s">
        <v>182</v>
      </c>
      <c r="B148" s="52" t="s">
        <v>183</v>
      </c>
      <c r="C148" s="52"/>
      <c r="D148" s="52"/>
      <c r="E148" s="52"/>
      <c r="F148" s="52"/>
      <c r="G148" s="52"/>
      <c r="H148" s="66"/>
      <c r="I148" s="66"/>
    </row>
    <row r="149" customFormat="false" ht="13.5" hidden="true" customHeight="false" outlineLevel="0" collapsed="false">
      <c r="A149" s="124" t="s">
        <v>184</v>
      </c>
      <c r="B149" s="124"/>
      <c r="C149" s="124"/>
      <c r="D149" s="124"/>
      <c r="E149" s="124"/>
      <c r="F149" s="124"/>
      <c r="G149" s="124"/>
      <c r="H149" s="124"/>
      <c r="I149" s="124"/>
    </row>
    <row r="150" customFormat="false" ht="13.5" hidden="true" customHeight="false" outlineLevel="0" collapsed="false">
      <c r="A150" s="147"/>
      <c r="B150" s="148" t="s">
        <v>185</v>
      </c>
      <c r="C150" s="148"/>
      <c r="D150" s="148"/>
      <c r="E150" s="148"/>
      <c r="F150" s="148"/>
      <c r="G150" s="148"/>
      <c r="H150" s="148"/>
      <c r="I150" s="124" t="s">
        <v>66</v>
      </c>
    </row>
    <row r="151" customFormat="false" ht="13.5" hidden="true" customHeight="false" outlineLevel="0" collapsed="false">
      <c r="A151" s="149" t="s">
        <v>37</v>
      </c>
      <c r="B151" s="150" t="s">
        <v>186</v>
      </c>
      <c r="C151" s="150"/>
      <c r="D151" s="150"/>
      <c r="E151" s="150"/>
      <c r="F151" s="150"/>
      <c r="G151" s="150"/>
      <c r="H151" s="150"/>
      <c r="I151" s="151" t="n">
        <f aca="false">I113</f>
        <v>34.7</v>
      </c>
    </row>
    <row r="152" customFormat="false" ht="13.5" hidden="true" customHeight="false" outlineLevel="0" collapsed="false">
      <c r="A152" s="152" t="s">
        <v>40</v>
      </c>
      <c r="B152" s="48" t="s">
        <v>187</v>
      </c>
      <c r="C152" s="48"/>
      <c r="D152" s="48"/>
      <c r="E152" s="48"/>
      <c r="F152" s="48"/>
      <c r="G152" s="48"/>
      <c r="H152" s="48"/>
      <c r="I152" s="153" t="e">
        <f aca="false">#N/A</f>
        <v>#N/A</v>
      </c>
    </row>
    <row r="153" customFormat="false" ht="13.5" hidden="true" customHeight="false" outlineLevel="0" collapsed="false">
      <c r="A153" s="152" t="s">
        <v>43</v>
      </c>
      <c r="B153" s="154" t="s">
        <v>188</v>
      </c>
      <c r="C153" s="154"/>
      <c r="D153" s="154"/>
      <c r="E153" s="154"/>
      <c r="F153" s="154"/>
      <c r="G153" s="154"/>
      <c r="H153" s="154"/>
      <c r="I153" s="153" t="n">
        <f aca="false">I116</f>
        <v>915.26</v>
      </c>
    </row>
    <row r="154" customFormat="false" ht="13.5" hidden="true" customHeight="false" outlineLevel="0" collapsed="false">
      <c r="A154" s="147" t="s">
        <v>189</v>
      </c>
      <c r="B154" s="147"/>
      <c r="C154" s="147"/>
      <c r="D154" s="147"/>
      <c r="E154" s="147"/>
      <c r="F154" s="147"/>
      <c r="G154" s="147"/>
      <c r="H154" s="147"/>
      <c r="I154" s="146" t="e">
        <f aca="false">SUM(I151:I153)</f>
        <v>#N/A</v>
      </c>
    </row>
    <row r="155" customFormat="false" ht="13.5" hidden="true" customHeight="false" outlineLevel="0" collapsed="false">
      <c r="A155" s="52" t="s">
        <v>190</v>
      </c>
      <c r="B155" s="45" t="s">
        <v>191</v>
      </c>
    </row>
    <row r="156" customFormat="false" ht="13.5" hidden="false" customHeight="false" outlineLevel="0" collapsed="false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customFormat="false" ht="13.5" hidden="false" customHeight="true" outlineLevel="0" collapsed="false">
      <c r="A157" s="156" t="s">
        <v>192</v>
      </c>
      <c r="B157" s="156"/>
      <c r="C157" s="156"/>
      <c r="D157" s="156"/>
      <c r="E157" s="156"/>
      <c r="F157" s="156"/>
      <c r="G157" s="156"/>
      <c r="H157" s="156"/>
      <c r="I157" s="156"/>
    </row>
    <row r="158" customFormat="false" ht="41.25" hidden="false" customHeight="true" outlineLevel="0" collapsed="false">
      <c r="A158" s="157" t="s">
        <v>193</v>
      </c>
      <c r="B158" s="157"/>
      <c r="C158" s="157" t="s">
        <v>194</v>
      </c>
      <c r="D158" s="157"/>
      <c r="E158" s="157" t="s">
        <v>195</v>
      </c>
      <c r="F158" s="157"/>
      <c r="G158" s="157" t="s">
        <v>196</v>
      </c>
      <c r="H158" s="157" t="s">
        <v>5</v>
      </c>
      <c r="I158" s="157"/>
    </row>
    <row r="159" customFormat="false" ht="13.5" hidden="false" customHeight="false" outlineLevel="0" collapsed="false">
      <c r="A159" s="158" t="n">
        <f aca="false">I136</f>
        <v>5339.09</v>
      </c>
      <c r="B159" s="158"/>
      <c r="C159" s="159" t="n">
        <v>1</v>
      </c>
      <c r="D159" s="159"/>
      <c r="E159" s="160" t="n">
        <f aca="false">C159*A159</f>
        <v>5339.09</v>
      </c>
      <c r="F159" s="160"/>
      <c r="G159" s="161" t="n">
        <f aca="false">E15</f>
        <v>3</v>
      </c>
      <c r="H159" s="162" t="n">
        <f aca="false">G159*E159</f>
        <v>16017.27</v>
      </c>
      <c r="I159" s="162"/>
    </row>
    <row r="160" customFormat="false" ht="13.5" hidden="false" customHeight="false" outlineLevel="0" collapsed="false">
      <c r="A160" s="163"/>
      <c r="B160" s="163"/>
      <c r="C160" s="163"/>
      <c r="D160" s="163"/>
      <c r="E160" s="163"/>
      <c r="F160" s="163"/>
      <c r="G160" s="163"/>
      <c r="H160" s="163"/>
      <c r="I160" s="163"/>
    </row>
    <row r="161" customFormat="false" ht="13.5" hidden="false" customHeight="true" outlineLevel="0" collapsed="false">
      <c r="A161" s="164" t="s">
        <v>197</v>
      </c>
      <c r="B161" s="164"/>
      <c r="C161" s="164"/>
      <c r="D161" s="164"/>
      <c r="E161" s="164"/>
      <c r="F161" s="164"/>
      <c r="G161" s="164"/>
      <c r="H161" s="164"/>
      <c r="I161" s="164"/>
    </row>
    <row r="162" customFormat="false" ht="13.5" hidden="false" customHeight="true" outlineLevel="0" collapsed="false">
      <c r="A162" s="155" t="s">
        <v>184</v>
      </c>
      <c r="B162" s="155"/>
      <c r="C162" s="155"/>
      <c r="D162" s="155"/>
      <c r="E162" s="155"/>
      <c r="F162" s="155"/>
      <c r="G162" s="155"/>
      <c r="H162" s="155"/>
      <c r="I162" s="155"/>
    </row>
    <row r="163" customFormat="false" ht="13.5" hidden="false" customHeight="true" outlineLevel="0" collapsed="false">
      <c r="A163" s="165" t="s">
        <v>37</v>
      </c>
      <c r="B163" s="166" t="s">
        <v>198</v>
      </c>
      <c r="C163" s="166"/>
      <c r="D163" s="166"/>
      <c r="E163" s="166"/>
      <c r="F163" s="166"/>
      <c r="G163" s="166"/>
      <c r="H163" s="167" t="n">
        <f aca="false">I136</f>
        <v>5339.09</v>
      </c>
      <c r="I163" s="167"/>
    </row>
    <row r="164" customFormat="false" ht="13.5" hidden="false" customHeight="true" outlineLevel="0" collapsed="false">
      <c r="A164" s="165" t="s">
        <v>40</v>
      </c>
      <c r="B164" s="166" t="s">
        <v>187</v>
      </c>
      <c r="C164" s="166"/>
      <c r="D164" s="166"/>
      <c r="E164" s="166"/>
      <c r="F164" s="166"/>
      <c r="G164" s="166"/>
      <c r="H164" s="167" t="n">
        <f aca="false">H159</f>
        <v>16017.27</v>
      </c>
      <c r="I164" s="167"/>
    </row>
    <row r="165" customFormat="false" ht="25.5" hidden="false" customHeight="true" outlineLevel="0" collapsed="false">
      <c r="A165" s="165" t="s">
        <v>43</v>
      </c>
      <c r="B165" s="166" t="s">
        <v>199</v>
      </c>
      <c r="C165" s="166"/>
      <c r="D165" s="166"/>
      <c r="E165" s="166"/>
      <c r="F165" s="166"/>
      <c r="G165" s="166"/>
      <c r="H165" s="167" t="n">
        <f aca="false">H164*12</f>
        <v>192207.24</v>
      </c>
      <c r="I165" s="167"/>
    </row>
  </sheetData>
  <mergeCells count="190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B7:H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A17:I17"/>
    <mergeCell ref="B18:H18"/>
    <mergeCell ref="B19:H19"/>
    <mergeCell ref="B20:H20"/>
    <mergeCell ref="B21:H21"/>
    <mergeCell ref="B22:H22"/>
    <mergeCell ref="A23:I23"/>
    <mergeCell ref="A24:I24"/>
    <mergeCell ref="B25:G25"/>
    <mergeCell ref="B26:G26"/>
    <mergeCell ref="B27:G27"/>
    <mergeCell ref="B28:G28"/>
    <mergeCell ref="B29:G29"/>
    <mergeCell ref="B30:G30"/>
    <mergeCell ref="B31:G31"/>
    <mergeCell ref="B32:G32"/>
    <mergeCell ref="A33:H33"/>
    <mergeCell ref="A34:I34"/>
    <mergeCell ref="A35:I35"/>
    <mergeCell ref="A36:G36"/>
    <mergeCell ref="B37:G37"/>
    <mergeCell ref="B38:G38"/>
    <mergeCell ref="B39:G39"/>
    <mergeCell ref="A40:G40"/>
    <mergeCell ref="A41:I41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A51:G51"/>
    <mergeCell ref="A52:I52"/>
    <mergeCell ref="A53:G53"/>
    <mergeCell ref="B54:D54"/>
    <mergeCell ref="B55:D55"/>
    <mergeCell ref="B56:G56"/>
    <mergeCell ref="B57:G57"/>
    <mergeCell ref="B58:G58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B86:G86"/>
    <mergeCell ref="B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B104:G104"/>
    <mergeCell ref="B105:G105"/>
    <mergeCell ref="A106:G106"/>
    <mergeCell ref="A107:I107"/>
    <mergeCell ref="A108:I108"/>
    <mergeCell ref="B109:G109"/>
    <mergeCell ref="B110:G110"/>
    <mergeCell ref="B111:G111"/>
    <mergeCell ref="B112:G112"/>
    <mergeCell ref="B113:G113"/>
    <mergeCell ref="B114:G114"/>
    <mergeCell ref="B115:G115"/>
    <mergeCell ref="A116:G116"/>
    <mergeCell ref="B117:I117"/>
    <mergeCell ref="B118:G118"/>
    <mergeCell ref="B119:G119"/>
    <mergeCell ref="B121:G121"/>
    <mergeCell ref="B123:G123"/>
    <mergeCell ref="B125:G125"/>
    <mergeCell ref="A126:I126"/>
    <mergeCell ref="A127:I127"/>
    <mergeCell ref="A128:H128"/>
    <mergeCell ref="B129:H129"/>
    <mergeCell ref="B130:H130"/>
    <mergeCell ref="B131:H131"/>
    <mergeCell ref="B132:H132"/>
    <mergeCell ref="B133:H133"/>
    <mergeCell ref="B134:H134"/>
    <mergeCell ref="B135:H135"/>
    <mergeCell ref="A136:H136"/>
    <mergeCell ref="A137:I137"/>
    <mergeCell ref="B138:G138"/>
    <mergeCell ref="A139:B139"/>
    <mergeCell ref="C139:D139"/>
    <mergeCell ref="E139:F139"/>
    <mergeCell ref="A140:B140"/>
    <mergeCell ref="C140:D140"/>
    <mergeCell ref="E140:F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H146"/>
    <mergeCell ref="B148:G148"/>
    <mergeCell ref="A149:I149"/>
    <mergeCell ref="B150:H150"/>
    <mergeCell ref="B151:H151"/>
    <mergeCell ref="B152:H152"/>
    <mergeCell ref="B153:H153"/>
    <mergeCell ref="A154:H154"/>
    <mergeCell ref="A156:I156"/>
    <mergeCell ref="A157:I157"/>
    <mergeCell ref="A158:B158"/>
    <mergeCell ref="C158:D158"/>
    <mergeCell ref="E158:F158"/>
    <mergeCell ref="H158:I158"/>
    <mergeCell ref="A159:B159"/>
    <mergeCell ref="C159:D159"/>
    <mergeCell ref="E159:F159"/>
    <mergeCell ref="H159:I159"/>
    <mergeCell ref="A160:I160"/>
    <mergeCell ref="A161:I161"/>
    <mergeCell ref="A162:I162"/>
    <mergeCell ref="B163:G163"/>
    <mergeCell ref="H163:I163"/>
    <mergeCell ref="B164:G164"/>
    <mergeCell ref="H164:I164"/>
    <mergeCell ref="B165:G165"/>
    <mergeCell ref="H165:I165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M165"/>
  <sheetViews>
    <sheetView showFormulas="false" showGridLines="true" showRowColHeaders="true" showZeros="true" rightToLeft="false" tabSelected="false" showOutlineSymbols="true" defaultGridColor="true" view="normal" topLeftCell="A94" colorId="64" zoomScale="110" zoomScaleNormal="110" zoomScalePageLayoutView="100" workbookViewId="0">
      <selection pane="topLeft" activeCell="I9" activeCellId="0" sqref="I9"/>
    </sheetView>
  </sheetViews>
  <sheetFormatPr defaultColWidth="8.72265625" defaultRowHeight="12.75" zeroHeight="false" outlineLevelRow="0" outlineLevelCol="0"/>
  <cols>
    <col collapsed="false" customWidth="true" hidden="false" outlineLevel="0" max="1" min="1" style="45" width="10"/>
    <col collapsed="false" customWidth="false" hidden="false" outlineLevel="0" max="4" min="2" style="45" width="8.71"/>
    <col collapsed="false" customWidth="true" hidden="false" outlineLevel="0" max="5" min="5" style="45" width="10.85"/>
    <col collapsed="false" customWidth="false" hidden="false" outlineLevel="0" max="6" min="6" style="45" width="8.71"/>
    <col collapsed="false" customWidth="true" hidden="false" outlineLevel="0" max="7" min="7" style="45" width="19.14"/>
    <col collapsed="false" customWidth="true" hidden="false" outlineLevel="0" max="8" min="8" style="45" width="11.14"/>
    <col collapsed="false" customWidth="true" hidden="false" outlineLevel="0" max="9" min="9" style="45" width="14.28"/>
    <col collapsed="false" customWidth="true" hidden="false" outlineLevel="0" max="10" min="10" style="45" width="15.42"/>
    <col collapsed="false" customWidth="true" hidden="false" outlineLevel="0" max="11" min="11" style="45" width="14.43"/>
    <col collapsed="false" customWidth="true" hidden="false" outlineLevel="0" max="12" min="12" style="45" width="15.86"/>
    <col collapsed="false" customWidth="true" hidden="false" outlineLevel="0" max="13" min="13" style="45" width="9.58"/>
    <col collapsed="false" customWidth="false" hidden="false" outlineLevel="0" max="1025" min="14" style="45" width="8.71"/>
  </cols>
  <sheetData>
    <row r="1" customFormat="false" ht="12.75" hidden="false" customHeight="false" outlineLevel="0" collapsed="false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customFormat="false" ht="12.75" hidden="false" customHeight="false" outlineLevel="0" collapsed="false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customFormat="false" ht="12.75" hidden="false" customHeight="false" outlineLevel="0" collapsed="false">
      <c r="A3" s="47" t="s">
        <v>32</v>
      </c>
      <c r="B3" s="47"/>
      <c r="C3" s="48" t="s">
        <v>33</v>
      </c>
      <c r="D3" s="48"/>
      <c r="E3" s="48"/>
      <c r="F3" s="48"/>
      <c r="G3" s="48"/>
      <c r="H3" s="48"/>
      <c r="I3" s="48"/>
    </row>
    <row r="4" customFormat="false" ht="12.75" hidden="false" customHeight="false" outlineLevel="0" collapsed="false">
      <c r="A4" s="47" t="s">
        <v>34</v>
      </c>
      <c r="B4" s="47"/>
      <c r="C4" s="48"/>
      <c r="D4" s="48"/>
      <c r="E4" s="48"/>
      <c r="F4" s="48"/>
      <c r="G4" s="48"/>
      <c r="H4" s="48"/>
      <c r="I4" s="48"/>
    </row>
    <row r="5" customFormat="false" ht="12.75" hidden="false" customHeight="false" outlineLevel="0" collapsed="false">
      <c r="A5" s="47" t="s">
        <v>35</v>
      </c>
      <c r="B5" s="47"/>
      <c r="C5" s="49"/>
      <c r="D5" s="49"/>
      <c r="E5" s="49"/>
      <c r="F5" s="49"/>
      <c r="G5" s="49"/>
      <c r="H5" s="49"/>
      <c r="I5" s="49"/>
    </row>
    <row r="6" customFormat="false" ht="12.75" hidden="false" customHeight="false" outlineLevel="0" collapsed="false">
      <c r="A6" s="50" t="s">
        <v>36</v>
      </c>
      <c r="B6" s="50"/>
      <c r="C6" s="50"/>
      <c r="D6" s="50"/>
      <c r="E6" s="50"/>
      <c r="F6" s="50"/>
      <c r="G6" s="50"/>
      <c r="H6" s="50"/>
      <c r="I6" s="50"/>
    </row>
    <row r="7" customFormat="false" ht="12.75" hidden="false" customHeight="false" outlineLevel="0" collapsed="false">
      <c r="A7" s="47" t="s">
        <v>37</v>
      </c>
      <c r="B7" s="48" t="s">
        <v>38</v>
      </c>
      <c r="C7" s="48"/>
      <c r="D7" s="48"/>
      <c r="E7" s="48"/>
      <c r="F7" s="48"/>
      <c r="G7" s="48"/>
      <c r="H7" s="48"/>
      <c r="I7" s="51" t="s">
        <v>39</v>
      </c>
    </row>
    <row r="8" customFormat="false" ht="12.75" hidden="false" customHeight="false" outlineLevel="0" collapsed="false">
      <c r="A8" s="47" t="s">
        <v>40</v>
      </c>
      <c r="B8" s="48" t="s">
        <v>41</v>
      </c>
      <c r="C8" s="48"/>
      <c r="D8" s="48"/>
      <c r="E8" s="48"/>
      <c r="F8" s="48"/>
      <c r="G8" s="48"/>
      <c r="H8" s="48"/>
      <c r="I8" s="47" t="str">
        <f aca="false">'8.Motorista.Delmiro'!I8</f>
        <v>Delmiro Gouveia/AL</v>
      </c>
    </row>
    <row r="9" customFormat="false" ht="12.75" hidden="false" customHeight="false" outlineLevel="0" collapsed="false">
      <c r="A9" s="47" t="s">
        <v>43</v>
      </c>
      <c r="B9" s="48" t="s">
        <v>44</v>
      </c>
      <c r="C9" s="48"/>
      <c r="D9" s="48"/>
      <c r="E9" s="48"/>
      <c r="F9" s="48"/>
      <c r="G9" s="48"/>
      <c r="H9" s="48"/>
      <c r="I9" s="47" t="n">
        <v>2023</v>
      </c>
    </row>
    <row r="10" customFormat="false" ht="12.75" hidden="false" customHeight="false" outlineLevel="0" collapsed="false">
      <c r="A10" s="47" t="s">
        <v>45</v>
      </c>
      <c r="B10" s="48" t="s">
        <v>46</v>
      </c>
      <c r="C10" s="48"/>
      <c r="D10" s="48"/>
      <c r="E10" s="48"/>
      <c r="F10" s="48"/>
      <c r="G10" s="48"/>
      <c r="H10" s="48"/>
      <c r="I10" s="47" t="n">
        <v>12</v>
      </c>
    </row>
    <row r="11" customFormat="false" ht="12.75" hidden="false" customHeight="false" outlineLevel="0" collapsed="false">
      <c r="A11" s="47" t="s">
        <v>47</v>
      </c>
      <c r="B11" s="48" t="s">
        <v>48</v>
      </c>
      <c r="C11" s="48"/>
      <c r="D11" s="48"/>
      <c r="E11" s="48"/>
      <c r="F11" s="48"/>
      <c r="G11" s="48"/>
      <c r="H11" s="48"/>
      <c r="I11" s="47" t="s">
        <v>49</v>
      </c>
    </row>
    <row r="12" customFormat="false" ht="12.75" hidden="false" customHeight="false" outlineLevel="0" collapsed="false">
      <c r="A12" s="52"/>
      <c r="B12" s="52"/>
      <c r="C12" s="52"/>
      <c r="D12" s="52"/>
      <c r="E12" s="52"/>
      <c r="F12" s="52"/>
      <c r="G12" s="52"/>
      <c r="H12" s="52"/>
      <c r="I12" s="52"/>
    </row>
    <row r="13" customFormat="false" ht="12.75" hidden="false" customHeight="false" outlineLevel="0" collapsed="false">
      <c r="A13" s="50" t="s">
        <v>50</v>
      </c>
      <c r="B13" s="50"/>
      <c r="C13" s="50"/>
      <c r="D13" s="50"/>
      <c r="E13" s="50"/>
      <c r="F13" s="50"/>
      <c r="G13" s="50"/>
      <c r="H13" s="50"/>
      <c r="I13" s="50"/>
    </row>
    <row r="14" customFormat="false" ht="12.75" hidden="false" customHeight="false" outlineLevel="0" collapsed="false">
      <c r="A14" s="47" t="s">
        <v>51</v>
      </c>
      <c r="B14" s="47"/>
      <c r="C14" s="47" t="s">
        <v>52</v>
      </c>
      <c r="D14" s="47"/>
      <c r="E14" s="47" t="s">
        <v>53</v>
      </c>
      <c r="F14" s="47"/>
      <c r="G14" s="47"/>
      <c r="H14" s="47"/>
      <c r="I14" s="47"/>
    </row>
    <row r="15" customFormat="false" ht="84" hidden="false" customHeight="true" outlineLevel="0" collapsed="false">
      <c r="A15" s="53" t="s">
        <v>201</v>
      </c>
      <c r="B15" s="53"/>
      <c r="C15" s="47" t="s">
        <v>55</v>
      </c>
      <c r="D15" s="47"/>
      <c r="E15" s="47" t="n">
        <v>1</v>
      </c>
      <c r="F15" s="47"/>
      <c r="G15" s="47"/>
      <c r="H15" s="47"/>
      <c r="I15" s="47"/>
    </row>
    <row r="16" customFormat="false" ht="12.7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  <c r="I16" s="52"/>
    </row>
    <row r="17" customFormat="false" ht="12.75" hidden="false" customHeight="false" outlineLevel="0" collapsed="false">
      <c r="A17" s="50" t="s">
        <v>56</v>
      </c>
      <c r="B17" s="50"/>
      <c r="C17" s="50"/>
      <c r="D17" s="50"/>
      <c r="E17" s="50"/>
      <c r="F17" s="50"/>
      <c r="G17" s="50"/>
      <c r="H17" s="50"/>
      <c r="I17" s="50"/>
    </row>
    <row r="18" customFormat="false" ht="114.75" hidden="false" customHeight="false" outlineLevel="0" collapsed="false">
      <c r="A18" s="47" t="n">
        <v>1</v>
      </c>
      <c r="B18" s="48" t="s">
        <v>57</v>
      </c>
      <c r="C18" s="48"/>
      <c r="D18" s="48"/>
      <c r="E18" s="48"/>
      <c r="F18" s="48"/>
      <c r="G18" s="48"/>
      <c r="H18" s="48"/>
      <c r="I18" s="54" t="str">
        <f aca="false">A15</f>
        <v>Motorista Maceió/AL - Categoria "A-D" OU "D" - Motorista de Ônibus com Mais de 32 Poltronas</v>
      </c>
    </row>
    <row r="19" customFormat="false" ht="12.75" hidden="false" customHeight="false" outlineLevel="0" collapsed="false">
      <c r="A19" s="47" t="n">
        <v>2</v>
      </c>
      <c r="B19" s="48" t="s">
        <v>58</v>
      </c>
      <c r="C19" s="48"/>
      <c r="D19" s="48"/>
      <c r="E19" s="48"/>
      <c r="F19" s="48"/>
      <c r="G19" s="48"/>
      <c r="H19" s="48"/>
      <c r="I19" s="47" t="s">
        <v>202</v>
      </c>
    </row>
    <row r="20" customFormat="false" ht="26.25" hidden="false" customHeight="true" outlineLevel="0" collapsed="false">
      <c r="A20" s="47" t="n">
        <v>3</v>
      </c>
      <c r="B20" s="55" t="s">
        <v>60</v>
      </c>
      <c r="C20" s="55"/>
      <c r="D20" s="55"/>
      <c r="E20" s="55"/>
      <c r="F20" s="55"/>
      <c r="G20" s="55"/>
      <c r="H20" s="55"/>
      <c r="I20" s="56" t="n">
        <v>2606.28</v>
      </c>
    </row>
    <row r="21" customFormat="false" ht="114.75" hidden="false" customHeight="false" outlineLevel="0" collapsed="false">
      <c r="A21" s="47" t="n">
        <v>4</v>
      </c>
      <c r="B21" s="48" t="s">
        <v>61</v>
      </c>
      <c r="C21" s="48"/>
      <c r="D21" s="48"/>
      <c r="E21" s="48"/>
      <c r="F21" s="48"/>
      <c r="G21" s="48"/>
      <c r="H21" s="48"/>
      <c r="I21" s="54" t="str">
        <f aca="false">A15</f>
        <v>Motorista Maceió/AL - Categoria "A-D" OU "D" - Motorista de Ônibus com Mais de 32 Poltronas</v>
      </c>
    </row>
    <row r="22" customFormat="false" ht="12.75" hidden="false" customHeight="false" outlineLevel="0" collapsed="false">
      <c r="A22" s="47" t="n">
        <v>5</v>
      </c>
      <c r="B22" s="48" t="s">
        <v>62</v>
      </c>
      <c r="C22" s="48"/>
      <c r="D22" s="48"/>
      <c r="E22" s="48"/>
      <c r="F22" s="48"/>
      <c r="G22" s="48"/>
      <c r="H22" s="48"/>
      <c r="I22" s="51" t="n">
        <v>44986</v>
      </c>
    </row>
    <row r="23" customFormat="false" ht="12.75" hidden="false" customHeight="false" outlineLevel="0" collapsed="false">
      <c r="A23" s="52"/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0" t="s">
        <v>63</v>
      </c>
      <c r="B24" s="50"/>
      <c r="C24" s="50"/>
      <c r="D24" s="50"/>
      <c r="E24" s="50"/>
      <c r="F24" s="50"/>
      <c r="G24" s="50"/>
      <c r="H24" s="50"/>
      <c r="I24" s="50"/>
    </row>
    <row r="25" customFormat="false" ht="12.75" hidden="false" customHeight="false" outlineLevel="0" collapsed="false">
      <c r="A25" s="49" t="n">
        <v>1</v>
      </c>
      <c r="B25" s="49" t="s">
        <v>64</v>
      </c>
      <c r="C25" s="49"/>
      <c r="D25" s="49"/>
      <c r="E25" s="49"/>
      <c r="F25" s="49"/>
      <c r="G25" s="49"/>
      <c r="H25" s="49" t="s">
        <v>65</v>
      </c>
      <c r="I25" s="57" t="s">
        <v>66</v>
      </c>
    </row>
    <row r="26" customFormat="false" ht="12.75" hidden="false" customHeight="true" outlineLevel="0" collapsed="false">
      <c r="A26" s="58" t="s">
        <v>37</v>
      </c>
      <c r="B26" s="59" t="s">
        <v>60</v>
      </c>
      <c r="C26" s="59"/>
      <c r="D26" s="59"/>
      <c r="E26" s="59"/>
      <c r="F26" s="59"/>
      <c r="G26" s="59"/>
      <c r="H26" s="60"/>
      <c r="I26" s="61" t="n">
        <f aca="false">I20</f>
        <v>2606.28</v>
      </c>
    </row>
    <row r="27" customFormat="false" ht="12.75" hidden="false" customHeight="false" outlineLevel="0" collapsed="false">
      <c r="A27" s="58" t="s">
        <v>40</v>
      </c>
      <c r="B27" s="62" t="s">
        <v>67</v>
      </c>
      <c r="C27" s="62"/>
      <c r="D27" s="62"/>
      <c r="E27" s="62"/>
      <c r="F27" s="62"/>
      <c r="G27" s="62"/>
      <c r="H27" s="63"/>
      <c r="I27" s="61" t="n">
        <f aca="false">H27*I26</f>
        <v>0</v>
      </c>
    </row>
    <row r="28" customFormat="false" ht="12.75" hidden="false" customHeight="false" outlineLevel="0" collapsed="false">
      <c r="A28" s="58" t="s">
        <v>43</v>
      </c>
      <c r="B28" s="62" t="s">
        <v>68</v>
      </c>
      <c r="C28" s="62"/>
      <c r="D28" s="62"/>
      <c r="E28" s="62"/>
      <c r="F28" s="62"/>
      <c r="G28" s="62"/>
      <c r="H28" s="63"/>
      <c r="I28" s="61" t="n">
        <f aca="false">H28*I26</f>
        <v>0</v>
      </c>
    </row>
    <row r="29" customFormat="false" ht="12.75" hidden="false" customHeight="false" outlineLevel="0" collapsed="false">
      <c r="A29" s="58" t="s">
        <v>45</v>
      </c>
      <c r="B29" s="62" t="s">
        <v>69</v>
      </c>
      <c r="C29" s="62"/>
      <c r="D29" s="62"/>
      <c r="E29" s="62"/>
      <c r="F29" s="62"/>
      <c r="G29" s="62"/>
      <c r="H29" s="63"/>
      <c r="I29" s="61" t="n">
        <v>0</v>
      </c>
    </row>
    <row r="30" customFormat="false" ht="12.75" hidden="false" customHeight="false" outlineLevel="0" collapsed="false">
      <c r="A30" s="58" t="s">
        <v>47</v>
      </c>
      <c r="B30" s="62" t="s">
        <v>70</v>
      </c>
      <c r="C30" s="62"/>
      <c r="D30" s="62"/>
      <c r="E30" s="62"/>
      <c r="F30" s="62"/>
      <c r="G30" s="62"/>
      <c r="H30" s="63"/>
      <c r="I30" s="61" t="n">
        <v>0</v>
      </c>
    </row>
    <row r="31" customFormat="false" ht="12.75" hidden="false" customHeight="false" outlineLevel="0" collapsed="false">
      <c r="A31" s="58" t="s">
        <v>71</v>
      </c>
      <c r="B31" s="62" t="s">
        <v>72</v>
      </c>
      <c r="C31" s="62"/>
      <c r="D31" s="62"/>
      <c r="E31" s="62"/>
      <c r="F31" s="62"/>
      <c r="G31" s="62"/>
      <c r="H31" s="63"/>
      <c r="I31" s="61" t="n">
        <v>0</v>
      </c>
    </row>
    <row r="32" customFormat="false" ht="12.75" hidden="false" customHeight="false" outlineLevel="0" collapsed="false">
      <c r="A32" s="58" t="s">
        <v>73</v>
      </c>
      <c r="B32" s="62" t="s">
        <v>203</v>
      </c>
      <c r="C32" s="62"/>
      <c r="D32" s="62"/>
      <c r="E32" s="62"/>
      <c r="F32" s="62"/>
      <c r="G32" s="62"/>
      <c r="H32" s="63"/>
      <c r="I32" s="61" t="n">
        <v>0</v>
      </c>
    </row>
    <row r="33" customFormat="false" ht="12.75" hidden="false" customHeight="false" outlineLevel="0" collapsed="false">
      <c r="A33" s="58" t="s">
        <v>75</v>
      </c>
      <c r="B33" s="58"/>
      <c r="C33" s="58"/>
      <c r="D33" s="58"/>
      <c r="E33" s="58"/>
      <c r="F33" s="58"/>
      <c r="G33" s="58"/>
      <c r="H33" s="58"/>
      <c r="I33" s="64" t="n">
        <f aca="false">SUM(I26:I32)</f>
        <v>2606.28</v>
      </c>
      <c r="M33" s="65"/>
    </row>
    <row r="34" customFormat="false" ht="12.75" hidden="false" customHeight="false" outlineLevel="0" collapsed="false">
      <c r="A34" s="66"/>
      <c r="B34" s="66"/>
      <c r="C34" s="66"/>
      <c r="D34" s="66"/>
      <c r="E34" s="66"/>
      <c r="F34" s="66"/>
      <c r="G34" s="66"/>
      <c r="H34" s="66"/>
      <c r="I34" s="66"/>
      <c r="J34" s="67"/>
    </row>
    <row r="35" customFormat="false" ht="12.75" hidden="false" customHeight="false" outlineLevel="0" collapsed="false">
      <c r="A35" s="68" t="s">
        <v>76</v>
      </c>
      <c r="B35" s="68"/>
      <c r="C35" s="68"/>
      <c r="D35" s="68"/>
      <c r="E35" s="68"/>
      <c r="F35" s="68"/>
      <c r="G35" s="68"/>
      <c r="H35" s="68"/>
      <c r="I35" s="68"/>
      <c r="J35" s="67"/>
    </row>
    <row r="36" customFormat="false" ht="12.75" hidden="false" customHeight="false" outlineLevel="0" collapsed="false">
      <c r="A36" s="49" t="s">
        <v>77</v>
      </c>
      <c r="B36" s="49"/>
      <c r="C36" s="49"/>
      <c r="D36" s="49"/>
      <c r="E36" s="49"/>
      <c r="F36" s="49"/>
      <c r="G36" s="49"/>
      <c r="H36" s="49" t="s">
        <v>65</v>
      </c>
      <c r="I36" s="49" t="s">
        <v>66</v>
      </c>
      <c r="J36" s="67"/>
    </row>
    <row r="37" customFormat="false" ht="12.75" hidden="false" customHeight="false" outlineLevel="0" collapsed="false">
      <c r="A37" s="58" t="s">
        <v>37</v>
      </c>
      <c r="B37" s="62" t="s">
        <v>78</v>
      </c>
      <c r="C37" s="62"/>
      <c r="D37" s="62"/>
      <c r="E37" s="62"/>
      <c r="F37" s="62"/>
      <c r="G37" s="62"/>
      <c r="H37" s="69" t="n">
        <f aca="false">1/12</f>
        <v>0.0833333333333333</v>
      </c>
      <c r="I37" s="61" t="n">
        <f aca="false">H37*I33</f>
        <v>217.19</v>
      </c>
      <c r="J37" s="67"/>
    </row>
    <row r="38" customFormat="false" ht="12.75" hidden="false" customHeight="false" outlineLevel="0" collapsed="false">
      <c r="A38" s="58" t="s">
        <v>40</v>
      </c>
      <c r="B38" s="62" t="s">
        <v>79</v>
      </c>
      <c r="C38" s="62"/>
      <c r="D38" s="62"/>
      <c r="E38" s="62"/>
      <c r="F38" s="62"/>
      <c r="G38" s="62"/>
      <c r="H38" s="69" t="n">
        <f aca="false">(1/12)</f>
        <v>0.0833333333333333</v>
      </c>
      <c r="I38" s="61" t="n">
        <f aca="false">H38*I33</f>
        <v>217.19</v>
      </c>
      <c r="J38" s="67"/>
    </row>
    <row r="39" customFormat="false" ht="12.75" hidden="false" customHeight="false" outlineLevel="0" collapsed="false">
      <c r="A39" s="58" t="s">
        <v>43</v>
      </c>
      <c r="B39" s="62" t="s">
        <v>80</v>
      </c>
      <c r="C39" s="62"/>
      <c r="D39" s="62"/>
      <c r="E39" s="62"/>
      <c r="F39" s="62"/>
      <c r="G39" s="62"/>
      <c r="H39" s="69" t="n">
        <f aca="false">(1/12*0.3333)</f>
        <v>0.027775</v>
      </c>
      <c r="I39" s="61" t="n">
        <f aca="false">H39*I33</f>
        <v>72.389427</v>
      </c>
      <c r="J39" s="70"/>
      <c r="K39" s="70"/>
    </row>
    <row r="40" customFormat="false" ht="12.75" hidden="false" customHeight="false" outlineLevel="0" collapsed="false">
      <c r="A40" s="58" t="s">
        <v>81</v>
      </c>
      <c r="B40" s="58"/>
      <c r="C40" s="58"/>
      <c r="D40" s="58"/>
      <c r="E40" s="58"/>
      <c r="F40" s="58"/>
      <c r="G40" s="58"/>
      <c r="H40" s="71" t="n">
        <f aca="false">SUM(H37:H39)</f>
        <v>0.194441666666667</v>
      </c>
      <c r="I40" s="64" t="n">
        <f aca="false">I37+I38+I39</f>
        <v>506.769427</v>
      </c>
      <c r="J40" s="70"/>
      <c r="K40" s="70"/>
    </row>
    <row r="41" customFormat="false" ht="12.75" hidden="false" customHeight="false" outlineLevel="0" collapsed="false">
      <c r="A41" s="72"/>
      <c r="B41" s="72"/>
      <c r="C41" s="72"/>
      <c r="D41" s="72"/>
      <c r="E41" s="72"/>
      <c r="F41" s="72"/>
      <c r="G41" s="72"/>
      <c r="H41" s="72"/>
      <c r="I41" s="72"/>
      <c r="J41" s="70"/>
      <c r="K41" s="70"/>
    </row>
    <row r="42" customFormat="false" ht="12.75" hidden="false" customHeight="false" outlineLevel="0" collapsed="false">
      <c r="A42" s="49" t="s">
        <v>82</v>
      </c>
      <c r="B42" s="49"/>
      <c r="C42" s="49"/>
      <c r="D42" s="49"/>
      <c r="E42" s="49"/>
      <c r="F42" s="49"/>
      <c r="G42" s="49"/>
      <c r="H42" s="49" t="s">
        <v>65</v>
      </c>
      <c r="I42" s="49" t="s">
        <v>66</v>
      </c>
      <c r="J42" s="70"/>
      <c r="K42" s="70"/>
      <c r="L42" s="73"/>
    </row>
    <row r="43" customFormat="false" ht="12.75" hidden="false" customHeight="false" outlineLevel="0" collapsed="false">
      <c r="A43" s="58" t="s">
        <v>37</v>
      </c>
      <c r="B43" s="62" t="s">
        <v>83</v>
      </c>
      <c r="C43" s="62"/>
      <c r="D43" s="62"/>
      <c r="E43" s="62"/>
      <c r="F43" s="62"/>
      <c r="G43" s="62"/>
      <c r="H43" s="69" t="n">
        <v>0.2</v>
      </c>
      <c r="I43" s="61" t="n">
        <f aca="false">(H43*I33)+(H43*I40)</f>
        <v>622.6098854</v>
      </c>
      <c r="J43" s="70"/>
      <c r="K43" s="70"/>
      <c r="L43" s="73"/>
    </row>
    <row r="44" customFormat="false" ht="12.75" hidden="false" customHeight="false" outlineLevel="0" collapsed="false">
      <c r="A44" s="58" t="s">
        <v>40</v>
      </c>
      <c r="B44" s="62" t="s">
        <v>84</v>
      </c>
      <c r="C44" s="62"/>
      <c r="D44" s="62"/>
      <c r="E44" s="62"/>
      <c r="F44" s="62"/>
      <c r="G44" s="62"/>
      <c r="H44" s="69" t="n">
        <v>0.025</v>
      </c>
      <c r="I44" s="61" t="n">
        <f aca="false">(H44*I33)+(H44*I40)</f>
        <v>77.826235675</v>
      </c>
      <c r="J44" s="70"/>
      <c r="K44" s="70"/>
    </row>
    <row r="45" customFormat="false" ht="12.75" hidden="false" customHeight="false" outlineLevel="0" collapsed="false">
      <c r="A45" s="58" t="s">
        <v>43</v>
      </c>
      <c r="B45" s="62" t="s">
        <v>85</v>
      </c>
      <c r="C45" s="62"/>
      <c r="D45" s="62"/>
      <c r="E45" s="62"/>
      <c r="F45" s="62"/>
      <c r="G45" s="62"/>
      <c r="H45" s="69" t="n">
        <v>0.03</v>
      </c>
      <c r="I45" s="61" t="n">
        <f aca="false">(H45*I33)+(H45*I40)</f>
        <v>93.39148281</v>
      </c>
      <c r="J45" s="70"/>
      <c r="K45" s="70"/>
    </row>
    <row r="46" customFormat="false" ht="12.75" hidden="false" customHeight="false" outlineLevel="0" collapsed="false">
      <c r="A46" s="58" t="s">
        <v>45</v>
      </c>
      <c r="B46" s="62" t="s">
        <v>86</v>
      </c>
      <c r="C46" s="62"/>
      <c r="D46" s="62"/>
      <c r="E46" s="62"/>
      <c r="F46" s="62"/>
      <c r="G46" s="62"/>
      <c r="H46" s="69" t="n">
        <v>0.015</v>
      </c>
      <c r="I46" s="61" t="n">
        <f aca="false">(H46*I33)+(H46*I40)</f>
        <v>46.695741405</v>
      </c>
      <c r="J46" s="70"/>
      <c r="K46" s="70"/>
    </row>
    <row r="47" customFormat="false" ht="12.75" hidden="false" customHeight="false" outlineLevel="0" collapsed="false">
      <c r="A47" s="58" t="s">
        <v>47</v>
      </c>
      <c r="B47" s="62" t="s">
        <v>87</v>
      </c>
      <c r="C47" s="62"/>
      <c r="D47" s="62"/>
      <c r="E47" s="62"/>
      <c r="F47" s="62"/>
      <c r="G47" s="62"/>
      <c r="H47" s="69" t="n">
        <v>0.01</v>
      </c>
      <c r="I47" s="61" t="n">
        <f aca="false">(H47*I33)+(H47*I40)</f>
        <v>31.13049427</v>
      </c>
      <c r="J47" s="70"/>
      <c r="K47" s="70"/>
    </row>
    <row r="48" customFormat="false" ht="12.75" hidden="false" customHeight="false" outlineLevel="0" collapsed="false">
      <c r="A48" s="58" t="s">
        <v>71</v>
      </c>
      <c r="B48" s="62" t="s">
        <v>88</v>
      </c>
      <c r="C48" s="62"/>
      <c r="D48" s="62"/>
      <c r="E48" s="62"/>
      <c r="F48" s="62"/>
      <c r="G48" s="62"/>
      <c r="H48" s="69" t="n">
        <v>0.006</v>
      </c>
      <c r="I48" s="61" t="n">
        <f aca="false">(H48*I33)+(H48*I40)</f>
        <v>18.678296562</v>
      </c>
      <c r="J48" s="67"/>
    </row>
    <row r="49" customFormat="false" ht="12.75" hidden="false" customHeight="false" outlineLevel="0" collapsed="false">
      <c r="A49" s="58" t="s">
        <v>73</v>
      </c>
      <c r="B49" s="62" t="s">
        <v>89</v>
      </c>
      <c r="C49" s="62"/>
      <c r="D49" s="62"/>
      <c r="E49" s="62"/>
      <c r="F49" s="62"/>
      <c r="G49" s="62"/>
      <c r="H49" s="69" t="n">
        <v>0.002</v>
      </c>
      <c r="I49" s="61" t="n">
        <f aca="false">(H49*I33)+(H49*I40)</f>
        <v>6.226098854</v>
      </c>
      <c r="J49" s="67"/>
    </row>
    <row r="50" customFormat="false" ht="12.75" hidden="false" customHeight="false" outlineLevel="0" collapsed="false">
      <c r="A50" s="58" t="s">
        <v>90</v>
      </c>
      <c r="B50" s="62" t="s">
        <v>91</v>
      </c>
      <c r="C50" s="62"/>
      <c r="D50" s="62"/>
      <c r="E50" s="62"/>
      <c r="F50" s="62"/>
      <c r="G50" s="62"/>
      <c r="H50" s="69" t="n">
        <v>0.08</v>
      </c>
      <c r="I50" s="61" t="n">
        <f aca="false">(H50*I33)+(H50*I40)</f>
        <v>249.04395416</v>
      </c>
      <c r="J50" s="67"/>
    </row>
    <row r="51" customFormat="false" ht="12.75" hidden="false" customHeight="false" outlineLevel="0" collapsed="false">
      <c r="A51" s="58" t="s">
        <v>92</v>
      </c>
      <c r="B51" s="58"/>
      <c r="C51" s="58"/>
      <c r="D51" s="58"/>
      <c r="E51" s="58"/>
      <c r="F51" s="58"/>
      <c r="G51" s="58"/>
      <c r="H51" s="71" t="n">
        <f aca="false">SUM(H43:H50)</f>
        <v>0.368</v>
      </c>
      <c r="I51" s="64" t="n">
        <f aca="false">SUM(I43:I50)</f>
        <v>1145.602189136</v>
      </c>
      <c r="J51" s="67"/>
      <c r="K51" s="74"/>
    </row>
    <row r="52" customFormat="false" ht="12.75" hidden="false" customHeight="false" outlineLevel="0" collapsed="false">
      <c r="A52" s="75"/>
      <c r="B52" s="75"/>
      <c r="C52" s="75"/>
      <c r="D52" s="75"/>
      <c r="E52" s="75"/>
      <c r="F52" s="75"/>
      <c r="G52" s="75"/>
      <c r="H52" s="75"/>
      <c r="I52" s="75"/>
      <c r="J52" s="67"/>
    </row>
    <row r="53" customFormat="false" ht="12.75" hidden="false" customHeight="false" outlineLevel="0" collapsed="false">
      <c r="A53" s="76" t="s">
        <v>93</v>
      </c>
      <c r="B53" s="76"/>
      <c r="C53" s="76"/>
      <c r="D53" s="76"/>
      <c r="E53" s="76"/>
      <c r="F53" s="76"/>
      <c r="G53" s="76"/>
      <c r="H53" s="77"/>
      <c r="I53" s="76" t="s">
        <v>66</v>
      </c>
      <c r="J53" s="67"/>
    </row>
    <row r="54" customFormat="false" ht="12.75" hidden="false" customHeight="true" outlineLevel="0" collapsed="false">
      <c r="A54" s="58" t="s">
        <v>37</v>
      </c>
      <c r="B54" s="59" t="s">
        <v>94</v>
      </c>
      <c r="C54" s="59"/>
      <c r="D54" s="59"/>
      <c r="E54" s="78" t="n">
        <v>2</v>
      </c>
      <c r="F54" s="79" t="n">
        <v>3</v>
      </c>
      <c r="G54" s="78" t="n">
        <v>22</v>
      </c>
      <c r="H54" s="80" t="s">
        <v>95</v>
      </c>
      <c r="I54" s="61" t="n">
        <f aca="false">((E54*F54*G54)-(I26*0.06))*0</f>
        <v>0</v>
      </c>
      <c r="J54" s="67"/>
      <c r="L54" s="81"/>
    </row>
    <row r="55" customFormat="false" ht="12.75" hidden="false" customHeight="true" outlineLevel="0" collapsed="false">
      <c r="A55" s="58" t="s">
        <v>40</v>
      </c>
      <c r="B55" s="59" t="s">
        <v>96</v>
      </c>
      <c r="C55" s="59"/>
      <c r="D55" s="59"/>
      <c r="E55" s="78" t="n">
        <v>1</v>
      </c>
      <c r="F55" s="79" t="n">
        <v>23.98</v>
      </c>
      <c r="G55" s="78" t="n">
        <v>26</v>
      </c>
      <c r="H55" s="80" t="s">
        <v>95</v>
      </c>
      <c r="I55" s="61" t="n">
        <f aca="false">(E55*F55*(1-0.2)*G55)</f>
        <v>498.784</v>
      </c>
      <c r="J55" s="67"/>
      <c r="L55" s="81"/>
    </row>
    <row r="56" customFormat="false" ht="12.75" hidden="false" customHeight="false" outlineLevel="0" collapsed="false">
      <c r="A56" s="58" t="s">
        <v>43</v>
      </c>
      <c r="B56" s="60" t="s">
        <v>97</v>
      </c>
      <c r="C56" s="60"/>
      <c r="D56" s="60"/>
      <c r="E56" s="60"/>
      <c r="F56" s="60"/>
      <c r="G56" s="60"/>
      <c r="H56" s="80" t="s">
        <v>95</v>
      </c>
      <c r="I56" s="61" t="n">
        <v>135</v>
      </c>
      <c r="J56" s="67"/>
      <c r="L56" s="81"/>
    </row>
    <row r="57" customFormat="false" ht="12.75" hidden="false" customHeight="false" outlineLevel="0" collapsed="false">
      <c r="A57" s="58" t="s">
        <v>45</v>
      </c>
      <c r="B57" s="62" t="s">
        <v>98</v>
      </c>
      <c r="C57" s="62"/>
      <c r="D57" s="62"/>
      <c r="E57" s="62"/>
      <c r="F57" s="62"/>
      <c r="G57" s="62"/>
      <c r="H57" s="82"/>
      <c r="I57" s="61" t="n">
        <f aca="false">H57/12</f>
        <v>0</v>
      </c>
      <c r="J57" s="67"/>
    </row>
    <row r="58" customFormat="false" ht="12.75" hidden="false" customHeight="false" outlineLevel="0" collapsed="false">
      <c r="A58" s="58" t="s">
        <v>47</v>
      </c>
      <c r="B58" s="62" t="s">
        <v>99</v>
      </c>
      <c r="C58" s="62"/>
      <c r="D58" s="62"/>
      <c r="E58" s="62"/>
      <c r="F58" s="62"/>
      <c r="G58" s="62"/>
      <c r="H58" s="80" t="s">
        <v>95</v>
      </c>
      <c r="I58" s="61"/>
      <c r="J58" s="67"/>
    </row>
    <row r="59" customFormat="false" ht="12.75" hidden="false" customHeight="false" outlineLevel="0" collapsed="false">
      <c r="A59" s="58" t="s">
        <v>71</v>
      </c>
      <c r="B59" s="60" t="s">
        <v>100</v>
      </c>
      <c r="C59" s="60"/>
      <c r="D59" s="60"/>
      <c r="E59" s="60"/>
      <c r="F59" s="60"/>
      <c r="G59" s="60"/>
      <c r="H59" s="80" t="s">
        <v>95</v>
      </c>
      <c r="I59" s="61" t="n">
        <v>0</v>
      </c>
      <c r="J59" s="67"/>
    </row>
    <row r="60" customFormat="false" ht="12.75" hidden="false" customHeight="false" outlineLevel="0" collapsed="false">
      <c r="A60" s="58" t="s">
        <v>101</v>
      </c>
      <c r="B60" s="58"/>
      <c r="C60" s="58"/>
      <c r="D60" s="58"/>
      <c r="E60" s="58"/>
      <c r="F60" s="58"/>
      <c r="G60" s="58"/>
      <c r="H60" s="58"/>
      <c r="I60" s="64" t="n">
        <f aca="false">TRUNC(SUM(I54:I59),2)</f>
        <v>633.78</v>
      </c>
      <c r="J60" s="67"/>
    </row>
    <row r="61" customFormat="false" ht="39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67"/>
    </row>
    <row r="62" customFormat="false" ht="12.75" hidden="false" customHeight="false" outlineLevel="0" collapsed="false">
      <c r="A62" s="84" t="s">
        <v>102</v>
      </c>
      <c r="B62" s="84"/>
      <c r="C62" s="84"/>
      <c r="D62" s="84"/>
      <c r="E62" s="84"/>
      <c r="F62" s="84"/>
      <c r="G62" s="84"/>
      <c r="H62" s="84"/>
      <c r="I62" s="84"/>
      <c r="J62" s="67"/>
    </row>
    <row r="63" customFormat="false" ht="12.75" hidden="false" customHeight="false" outlineLevel="0" collapsed="false">
      <c r="A63" s="58" t="s">
        <v>103</v>
      </c>
      <c r="B63" s="58"/>
      <c r="C63" s="58"/>
      <c r="D63" s="58"/>
      <c r="E63" s="58"/>
      <c r="F63" s="58"/>
      <c r="G63" s="58"/>
      <c r="H63" s="58"/>
      <c r="I63" s="58" t="s">
        <v>66</v>
      </c>
      <c r="J63" s="67"/>
    </row>
    <row r="64" customFormat="false" ht="12.75" hidden="false" customHeight="false" outlineLevel="0" collapsed="false">
      <c r="A64" s="58" t="s">
        <v>104</v>
      </c>
      <c r="B64" s="80" t="s">
        <v>105</v>
      </c>
      <c r="C64" s="80"/>
      <c r="D64" s="80"/>
      <c r="E64" s="80"/>
      <c r="F64" s="80"/>
      <c r="G64" s="80"/>
      <c r="H64" s="80"/>
      <c r="I64" s="61" t="n">
        <f aca="false">I40</f>
        <v>506.769427</v>
      </c>
      <c r="J64" s="67"/>
    </row>
    <row r="65" customFormat="false" ht="12.75" hidden="false" customHeight="false" outlineLevel="0" collapsed="false">
      <c r="A65" s="58" t="s">
        <v>106</v>
      </c>
      <c r="B65" s="80" t="s">
        <v>107</v>
      </c>
      <c r="C65" s="80"/>
      <c r="D65" s="80"/>
      <c r="E65" s="80"/>
      <c r="F65" s="80"/>
      <c r="G65" s="80"/>
      <c r="H65" s="80"/>
      <c r="I65" s="61" t="n">
        <f aca="false">I51</f>
        <v>1145.602189136</v>
      </c>
      <c r="J65" s="67"/>
    </row>
    <row r="66" customFormat="false" ht="12.75" hidden="false" customHeight="false" outlineLevel="0" collapsed="false">
      <c r="A66" s="58" t="s">
        <v>108</v>
      </c>
      <c r="B66" s="80" t="s">
        <v>109</v>
      </c>
      <c r="C66" s="80"/>
      <c r="D66" s="80"/>
      <c r="E66" s="80"/>
      <c r="F66" s="80"/>
      <c r="G66" s="80"/>
      <c r="H66" s="80"/>
      <c r="I66" s="61" t="n">
        <f aca="false">I60</f>
        <v>633.78</v>
      </c>
      <c r="J66" s="67"/>
    </row>
    <row r="67" customFormat="false" ht="12.75" hidden="false" customHeight="false" outlineLevel="0" collapsed="false">
      <c r="A67" s="58" t="s">
        <v>110</v>
      </c>
      <c r="B67" s="58"/>
      <c r="C67" s="58"/>
      <c r="D67" s="58"/>
      <c r="E67" s="58"/>
      <c r="F67" s="58"/>
      <c r="G67" s="58"/>
      <c r="H67" s="58"/>
      <c r="I67" s="64" t="n">
        <f aca="false">TRUNC(SUM(I64:I66),2)</f>
        <v>2286.15</v>
      </c>
      <c r="J67" s="67"/>
    </row>
    <row r="68" customFormat="false" ht="12.75" hidden="false" customHeight="false" outlineLevel="0" collapsed="false">
      <c r="A68" s="85"/>
      <c r="B68" s="85"/>
      <c r="C68" s="85"/>
      <c r="D68" s="85"/>
      <c r="E68" s="85"/>
      <c r="F68" s="85"/>
      <c r="G68" s="85"/>
      <c r="H68" s="85"/>
      <c r="I68" s="85"/>
      <c r="J68" s="67"/>
    </row>
    <row r="69" customFormat="false" ht="12.75" hidden="false" customHeight="false" outlineLevel="0" collapsed="false">
      <c r="A69" s="50" t="s">
        <v>111</v>
      </c>
      <c r="B69" s="50"/>
      <c r="C69" s="50"/>
      <c r="D69" s="50"/>
      <c r="E69" s="50"/>
      <c r="F69" s="50"/>
      <c r="G69" s="50"/>
      <c r="H69" s="50"/>
      <c r="I69" s="50"/>
      <c r="J69" s="67"/>
    </row>
    <row r="70" customFormat="false" ht="12.75" hidden="false" customHeight="false" outlineLevel="0" collapsed="false">
      <c r="A70" s="49" t="n">
        <v>3</v>
      </c>
      <c r="B70" s="49" t="s">
        <v>112</v>
      </c>
      <c r="C70" s="49"/>
      <c r="D70" s="49"/>
      <c r="E70" s="49"/>
      <c r="F70" s="49"/>
      <c r="G70" s="49"/>
      <c r="H70" s="76" t="s">
        <v>65</v>
      </c>
      <c r="I70" s="49" t="s">
        <v>66</v>
      </c>
      <c r="J70" s="67"/>
    </row>
    <row r="71" customFormat="false" ht="12.75" hidden="false" customHeight="false" outlineLevel="0" collapsed="false">
      <c r="A71" s="58" t="s">
        <v>37</v>
      </c>
      <c r="B71" s="86" t="s">
        <v>113</v>
      </c>
      <c r="C71" s="86"/>
      <c r="D71" s="86"/>
      <c r="E71" s="86"/>
      <c r="F71" s="86"/>
      <c r="G71" s="86"/>
      <c r="H71" s="87" t="n">
        <f aca="false">5%/12</f>
        <v>0.00416666666666667</v>
      </c>
      <c r="I71" s="88" t="n">
        <f aca="false">H71*I33</f>
        <v>10.8595</v>
      </c>
      <c r="J71" s="67"/>
    </row>
    <row r="72" customFormat="false" ht="12.75" hidden="false" customHeight="false" outlineLevel="0" collapsed="false">
      <c r="A72" s="58" t="s">
        <v>40</v>
      </c>
      <c r="B72" s="86" t="s">
        <v>114</v>
      </c>
      <c r="C72" s="86"/>
      <c r="D72" s="86"/>
      <c r="E72" s="86"/>
      <c r="F72" s="86"/>
      <c r="G72" s="86"/>
      <c r="H72" s="69" t="n">
        <f aca="false">H71*H50</f>
        <v>0.000333333333333333</v>
      </c>
      <c r="I72" s="88" t="n">
        <f aca="false">H72*I33</f>
        <v>0.86876</v>
      </c>
      <c r="J72" s="67"/>
    </row>
    <row r="73" customFormat="false" ht="12.75" hidden="false" customHeight="false" outlineLevel="0" collapsed="false">
      <c r="A73" s="58" t="s">
        <v>43</v>
      </c>
      <c r="B73" s="86" t="s">
        <v>115</v>
      </c>
      <c r="C73" s="86"/>
      <c r="D73" s="86"/>
      <c r="E73" s="86"/>
      <c r="F73" s="86"/>
      <c r="G73" s="86"/>
      <c r="H73" s="69" t="n">
        <v>0.02</v>
      </c>
      <c r="I73" s="88" t="n">
        <f aca="false">H73*I33</f>
        <v>52.1256</v>
      </c>
      <c r="J73" s="67"/>
    </row>
    <row r="74" customFormat="false" ht="12.75" hidden="false" customHeight="false" outlineLevel="0" collapsed="false">
      <c r="A74" s="58" t="s">
        <v>45</v>
      </c>
      <c r="B74" s="86" t="s">
        <v>116</v>
      </c>
      <c r="C74" s="86"/>
      <c r="D74" s="86"/>
      <c r="E74" s="86"/>
      <c r="F74" s="86"/>
      <c r="G74" s="86"/>
      <c r="H74" s="89" t="n">
        <f aca="false">7/30/12*100%</f>
        <v>0.0194444444444444</v>
      </c>
      <c r="I74" s="88" t="n">
        <f aca="false">H74*I33</f>
        <v>50.6776666666667</v>
      </c>
      <c r="J74" s="67"/>
    </row>
    <row r="75" customFormat="false" ht="12.75" hidden="false" customHeight="false" outlineLevel="0" collapsed="false">
      <c r="A75" s="58" t="s">
        <v>47</v>
      </c>
      <c r="B75" s="86" t="s">
        <v>117</v>
      </c>
      <c r="C75" s="86"/>
      <c r="D75" s="86"/>
      <c r="E75" s="86"/>
      <c r="F75" s="86"/>
      <c r="G75" s="86"/>
      <c r="H75" s="69" t="n">
        <f aca="false">H74*H51</f>
        <v>0.00715555555555556</v>
      </c>
      <c r="I75" s="88" t="n">
        <f aca="false">H75*I33</f>
        <v>18.6493813333333</v>
      </c>
      <c r="J75" s="67"/>
    </row>
    <row r="76" customFormat="false" ht="12.75" hidden="false" customHeight="false" outlineLevel="0" collapsed="false">
      <c r="A76" s="58" t="s">
        <v>71</v>
      </c>
      <c r="B76" s="86" t="s">
        <v>118</v>
      </c>
      <c r="C76" s="86"/>
      <c r="D76" s="86"/>
      <c r="E76" s="86"/>
      <c r="F76" s="86"/>
      <c r="G76" s="86"/>
      <c r="H76" s="69" t="n">
        <v>0.02</v>
      </c>
      <c r="I76" s="88" t="n">
        <f aca="false">H76*I33</f>
        <v>52.1256</v>
      </c>
      <c r="J76" s="67"/>
    </row>
    <row r="77" customFormat="false" ht="12.75" hidden="false" customHeight="false" outlineLevel="0" collapsed="false">
      <c r="A77" s="58" t="s">
        <v>119</v>
      </c>
      <c r="B77" s="58"/>
      <c r="C77" s="58"/>
      <c r="D77" s="58"/>
      <c r="E77" s="58"/>
      <c r="F77" s="58"/>
      <c r="G77" s="58"/>
      <c r="H77" s="90" t="n">
        <f aca="false">TRUNC(SUM(H71:H76),4)</f>
        <v>0.0711</v>
      </c>
      <c r="I77" s="64" t="n">
        <f aca="false">TRUNC(SUM(I71:I76),2)</f>
        <v>185.3</v>
      </c>
      <c r="J77" s="67"/>
    </row>
    <row r="78" customFormat="false" ht="12.75" hidden="false" customHeight="false" outlineLevel="0" collapsed="false">
      <c r="A78" s="91"/>
      <c r="B78" s="91"/>
      <c r="C78" s="91"/>
      <c r="D78" s="91"/>
      <c r="E78" s="91"/>
      <c r="F78" s="91"/>
      <c r="G78" s="91"/>
      <c r="H78" s="91"/>
      <c r="I78" s="91"/>
      <c r="J78" s="67"/>
    </row>
    <row r="79" customFormat="false" ht="12.75" hidden="false" customHeight="false" outlineLevel="0" collapsed="false">
      <c r="A79" s="50" t="s">
        <v>120</v>
      </c>
      <c r="B79" s="50"/>
      <c r="C79" s="50"/>
      <c r="D79" s="50"/>
      <c r="E79" s="50"/>
      <c r="F79" s="50"/>
      <c r="G79" s="50"/>
      <c r="H79" s="50"/>
      <c r="I79" s="50"/>
      <c r="J79" s="67"/>
    </row>
    <row r="80" customFormat="false" ht="12.75" hidden="false" customHeight="false" outlineLevel="0" collapsed="false">
      <c r="A80" s="58" t="s">
        <v>121</v>
      </c>
      <c r="B80" s="58"/>
      <c r="C80" s="58"/>
      <c r="D80" s="58"/>
      <c r="E80" s="58"/>
      <c r="F80" s="58"/>
      <c r="G80" s="58"/>
      <c r="H80" s="58" t="s">
        <v>65</v>
      </c>
      <c r="I80" s="58" t="s">
        <v>66</v>
      </c>
      <c r="J80" s="67"/>
    </row>
    <row r="81" customFormat="false" ht="12.75" hidden="false" customHeight="false" outlineLevel="0" collapsed="false">
      <c r="A81" s="58" t="s">
        <v>37</v>
      </c>
      <c r="B81" s="62" t="s">
        <v>122</v>
      </c>
      <c r="C81" s="62"/>
      <c r="D81" s="62"/>
      <c r="E81" s="62"/>
      <c r="F81" s="62"/>
      <c r="G81" s="62"/>
      <c r="H81" s="69" t="n">
        <f aca="false">(1/12) + (1/12*0.3333)</f>
        <v>0.111108333333333</v>
      </c>
      <c r="I81" s="61" t="n">
        <f aca="false">$I$33*H81</f>
        <v>289.579427</v>
      </c>
      <c r="J81" s="67"/>
    </row>
    <row r="82" customFormat="false" ht="12.75" hidden="false" customHeight="false" outlineLevel="0" collapsed="false">
      <c r="A82" s="58" t="s">
        <v>40</v>
      </c>
      <c r="B82" s="62" t="s">
        <v>123</v>
      </c>
      <c r="C82" s="62"/>
      <c r="D82" s="62"/>
      <c r="E82" s="62"/>
      <c r="F82" s="62"/>
      <c r="G82" s="62"/>
      <c r="H82" s="69" t="n">
        <v>0.002778</v>
      </c>
      <c r="I82" s="61" t="n">
        <f aca="false">$I$33*H82</f>
        <v>7.24024584</v>
      </c>
      <c r="J82" s="67"/>
    </row>
    <row r="83" customFormat="false" ht="12.75" hidden="false" customHeight="false" outlineLevel="0" collapsed="false">
      <c r="A83" s="58" t="s">
        <v>43</v>
      </c>
      <c r="B83" s="62" t="s">
        <v>124</v>
      </c>
      <c r="C83" s="62"/>
      <c r="D83" s="62"/>
      <c r="E83" s="62"/>
      <c r="F83" s="62"/>
      <c r="G83" s="62"/>
      <c r="H83" s="69" t="n">
        <v>0.000208</v>
      </c>
      <c r="I83" s="61" t="n">
        <f aca="false">$I$33*H83</f>
        <v>0.54210624</v>
      </c>
      <c r="J83" s="67"/>
    </row>
    <row r="84" customFormat="false" ht="12.75" hidden="false" customHeight="false" outlineLevel="0" collapsed="false">
      <c r="A84" s="58" t="s">
        <v>45</v>
      </c>
      <c r="B84" s="62" t="s">
        <v>125</v>
      </c>
      <c r="C84" s="62"/>
      <c r="D84" s="62"/>
      <c r="E84" s="62"/>
      <c r="F84" s="62"/>
      <c r="G84" s="62"/>
      <c r="H84" s="69" t="n">
        <v>0.005</v>
      </c>
      <c r="I84" s="61" t="n">
        <f aca="false">$I$33*H84</f>
        <v>13.0314</v>
      </c>
      <c r="J84" s="67"/>
    </row>
    <row r="85" customFormat="false" ht="12.75" hidden="false" customHeight="false" outlineLevel="0" collapsed="false">
      <c r="A85" s="58" t="s">
        <v>47</v>
      </c>
      <c r="B85" s="62" t="s">
        <v>126</v>
      </c>
      <c r="C85" s="62"/>
      <c r="D85" s="62"/>
      <c r="E85" s="62"/>
      <c r="F85" s="62"/>
      <c r="G85" s="62"/>
      <c r="H85" s="69" t="n">
        <v>0.00074</v>
      </c>
      <c r="I85" s="61" t="n">
        <f aca="false">$I$33*H85</f>
        <v>1.9286472</v>
      </c>
      <c r="J85" s="67"/>
    </row>
    <row r="86" customFormat="false" ht="12.75" hidden="false" customHeight="false" outlineLevel="0" collapsed="false">
      <c r="A86" s="58" t="s">
        <v>71</v>
      </c>
      <c r="B86" s="62" t="s">
        <v>127</v>
      </c>
      <c r="C86" s="62"/>
      <c r="D86" s="62"/>
      <c r="E86" s="62"/>
      <c r="F86" s="62"/>
      <c r="G86" s="62"/>
      <c r="H86" s="69" t="n">
        <v>0.002778</v>
      </c>
      <c r="I86" s="61" t="n">
        <f aca="false">$I$33*H86</f>
        <v>7.24024584</v>
      </c>
      <c r="J86" s="67"/>
    </row>
    <row r="87" customFormat="false" ht="12.75" hidden="false" customHeight="false" outlineLevel="0" collapsed="false">
      <c r="A87" s="58"/>
      <c r="B87" s="58" t="s">
        <v>128</v>
      </c>
      <c r="C87" s="58"/>
      <c r="D87" s="58"/>
      <c r="E87" s="58"/>
      <c r="F87" s="58"/>
      <c r="G87" s="58"/>
      <c r="H87" s="71" t="n">
        <f aca="false">H81+H82+H83+H84+H85+H86</f>
        <v>0.122612333333333</v>
      </c>
      <c r="I87" s="64" t="n">
        <f aca="false">I81+I82+I83+I84+I85+I86</f>
        <v>319.56207212</v>
      </c>
      <c r="J87" s="67"/>
    </row>
    <row r="88" customFormat="false" ht="12.75" hidden="false" customHeight="false" outlineLevel="0" collapsed="false">
      <c r="A88" s="92"/>
      <c r="B88" s="92"/>
      <c r="C88" s="92"/>
      <c r="D88" s="92"/>
      <c r="E88" s="92"/>
      <c r="F88" s="92"/>
      <c r="G88" s="92"/>
      <c r="H88" s="92"/>
      <c r="I88" s="92"/>
      <c r="J88" s="67"/>
    </row>
    <row r="89" customFormat="false" ht="12.75" hidden="false" customHeight="false" outlineLevel="0" collapsed="false">
      <c r="A89" s="49" t="s">
        <v>129</v>
      </c>
      <c r="B89" s="49"/>
      <c r="C89" s="49"/>
      <c r="D89" s="49"/>
      <c r="E89" s="49"/>
      <c r="F89" s="49"/>
      <c r="G89" s="49"/>
      <c r="H89" s="49" t="s">
        <v>65</v>
      </c>
      <c r="I89" s="49" t="s">
        <v>66</v>
      </c>
      <c r="J89" s="67"/>
    </row>
    <row r="90" customFormat="false" ht="12.75" hidden="false" customHeight="false" outlineLevel="0" collapsed="false">
      <c r="A90" s="49" t="s">
        <v>37</v>
      </c>
      <c r="B90" s="48" t="s">
        <v>130</v>
      </c>
      <c r="C90" s="48"/>
      <c r="D90" s="48"/>
      <c r="E90" s="48"/>
      <c r="F90" s="48"/>
      <c r="G90" s="48"/>
      <c r="H90" s="93" t="n">
        <v>0</v>
      </c>
      <c r="I90" s="57" t="n">
        <f aca="false">$I$33*H90</f>
        <v>0</v>
      </c>
      <c r="J90" s="67"/>
    </row>
    <row r="91" customFormat="false" ht="12.75" hidden="false" customHeight="false" outlineLevel="0" collapsed="false">
      <c r="A91" s="49" t="s">
        <v>131</v>
      </c>
      <c r="B91" s="49"/>
      <c r="C91" s="49"/>
      <c r="D91" s="49"/>
      <c r="E91" s="49"/>
      <c r="F91" s="49"/>
      <c r="G91" s="49"/>
      <c r="H91" s="94" t="n">
        <f aca="false">H90</f>
        <v>0</v>
      </c>
      <c r="I91" s="95" t="n">
        <f aca="false">I90</f>
        <v>0</v>
      </c>
      <c r="J91" s="67"/>
    </row>
    <row r="92" customFormat="false" ht="12.75" hidden="false" customHeight="false" outlineLevel="0" collapsed="false">
      <c r="A92" s="96"/>
      <c r="B92" s="96"/>
      <c r="C92" s="96"/>
      <c r="D92" s="96"/>
      <c r="E92" s="96"/>
      <c r="F92" s="96"/>
      <c r="G92" s="96"/>
      <c r="H92" s="96"/>
      <c r="I92" s="96"/>
      <c r="J92" s="67"/>
    </row>
    <row r="93" customFormat="false" ht="12.75" hidden="false" customHeight="false" outlineLevel="0" collapsed="false">
      <c r="A93" s="84" t="s">
        <v>132</v>
      </c>
      <c r="B93" s="84"/>
      <c r="C93" s="84"/>
      <c r="D93" s="84"/>
      <c r="E93" s="84"/>
      <c r="F93" s="84"/>
      <c r="G93" s="84"/>
      <c r="H93" s="84"/>
      <c r="I93" s="84"/>
      <c r="J93" s="67"/>
    </row>
    <row r="94" customFormat="false" ht="12.75" hidden="false" customHeight="false" outlineLevel="0" collapsed="false">
      <c r="A94" s="58" t="s">
        <v>133</v>
      </c>
      <c r="B94" s="58"/>
      <c r="C94" s="58"/>
      <c r="D94" s="58"/>
      <c r="E94" s="58"/>
      <c r="F94" s="58"/>
      <c r="G94" s="58"/>
      <c r="H94" s="58"/>
      <c r="I94" s="58" t="s">
        <v>66</v>
      </c>
      <c r="J94" s="67"/>
    </row>
    <row r="95" customFormat="false" ht="12.75" hidden="false" customHeight="false" outlineLevel="0" collapsed="false">
      <c r="A95" s="58" t="s">
        <v>134</v>
      </c>
      <c r="B95" s="80" t="s">
        <v>135</v>
      </c>
      <c r="C95" s="80"/>
      <c r="D95" s="80"/>
      <c r="E95" s="80"/>
      <c r="F95" s="80"/>
      <c r="G95" s="80"/>
      <c r="H95" s="80"/>
      <c r="I95" s="61" t="n">
        <f aca="false">I87</f>
        <v>319.56207212</v>
      </c>
      <c r="J95" s="67"/>
    </row>
    <row r="96" customFormat="false" ht="12.75" hidden="false" customHeight="false" outlineLevel="0" collapsed="false">
      <c r="A96" s="58" t="s">
        <v>136</v>
      </c>
      <c r="B96" s="80" t="s">
        <v>137</v>
      </c>
      <c r="C96" s="80"/>
      <c r="D96" s="80"/>
      <c r="E96" s="80"/>
      <c r="F96" s="80"/>
      <c r="G96" s="80"/>
      <c r="H96" s="80"/>
      <c r="I96" s="61" t="n">
        <f aca="false">I91</f>
        <v>0</v>
      </c>
      <c r="J96" s="67"/>
    </row>
    <row r="97" customFormat="false" ht="12.75" hidden="false" customHeight="false" outlineLevel="0" collapsed="false">
      <c r="A97" s="58" t="s">
        <v>138</v>
      </c>
      <c r="B97" s="58"/>
      <c r="C97" s="58"/>
      <c r="D97" s="58"/>
      <c r="E97" s="58"/>
      <c r="F97" s="58"/>
      <c r="G97" s="58"/>
      <c r="H97" s="58"/>
      <c r="I97" s="64" t="n">
        <f aca="false">TRUNC(SUM(I95:I96),2)</f>
        <v>319.56</v>
      </c>
      <c r="J97" s="67"/>
    </row>
    <row r="98" customFormat="false" ht="12.75" hidden="false" customHeight="false" outlineLevel="0" collapsed="false">
      <c r="A98" s="85"/>
      <c r="B98" s="85"/>
      <c r="C98" s="85"/>
      <c r="D98" s="85"/>
      <c r="E98" s="85"/>
      <c r="F98" s="85"/>
      <c r="G98" s="85"/>
      <c r="H98" s="85"/>
      <c r="I98" s="85"/>
      <c r="J98" s="67"/>
    </row>
    <row r="99" customFormat="false" ht="12.75" hidden="false" customHeight="false" outlineLevel="0" collapsed="false">
      <c r="A99" s="50" t="s">
        <v>139</v>
      </c>
      <c r="B99" s="50"/>
      <c r="C99" s="50"/>
      <c r="D99" s="50"/>
      <c r="E99" s="50"/>
      <c r="F99" s="50"/>
      <c r="G99" s="50"/>
      <c r="H99" s="50"/>
      <c r="I99" s="50"/>
      <c r="J99" s="67"/>
    </row>
    <row r="100" customFormat="false" ht="12.75" hidden="false" customHeight="false" outlineLevel="0" collapsed="false">
      <c r="A100" s="49" t="n">
        <v>5</v>
      </c>
      <c r="B100" s="49" t="s">
        <v>140</v>
      </c>
      <c r="C100" s="49"/>
      <c r="D100" s="49"/>
      <c r="E100" s="49"/>
      <c r="F100" s="49"/>
      <c r="G100" s="49"/>
      <c r="H100" s="49"/>
      <c r="I100" s="49" t="s">
        <v>66</v>
      </c>
      <c r="J100" s="67"/>
    </row>
    <row r="101" customFormat="false" ht="12.75" hidden="false" customHeight="false" outlineLevel="0" collapsed="false">
      <c r="A101" s="49" t="s">
        <v>37</v>
      </c>
      <c r="B101" s="97" t="s">
        <v>141</v>
      </c>
      <c r="C101" s="97"/>
      <c r="D101" s="97"/>
      <c r="E101" s="97"/>
      <c r="F101" s="97"/>
      <c r="G101" s="97"/>
      <c r="H101" s="47" t="s">
        <v>95</v>
      </c>
      <c r="I101" s="57" t="n">
        <f aca="false">'Insumos-Fardamentos'!D9</f>
        <v>50.825</v>
      </c>
      <c r="J101" s="67"/>
    </row>
    <row r="102" customFormat="false" ht="12.75" hidden="false" customHeight="false" outlineLevel="0" collapsed="false">
      <c r="A102" s="49" t="s">
        <v>40</v>
      </c>
      <c r="B102" s="97" t="s">
        <v>142</v>
      </c>
      <c r="C102" s="97"/>
      <c r="D102" s="97"/>
      <c r="E102" s="97"/>
      <c r="F102" s="97"/>
      <c r="G102" s="97"/>
      <c r="H102" s="47" t="s">
        <v>95</v>
      </c>
      <c r="I102" s="57"/>
      <c r="J102" s="67"/>
    </row>
    <row r="103" customFormat="false" ht="12.75" hidden="false" customHeight="false" outlineLevel="0" collapsed="false">
      <c r="A103" s="98" t="s">
        <v>43</v>
      </c>
      <c r="B103" s="97" t="s">
        <v>143</v>
      </c>
      <c r="C103" s="97"/>
      <c r="D103" s="97"/>
      <c r="E103" s="97"/>
      <c r="F103" s="97"/>
      <c r="G103" s="97"/>
      <c r="H103" s="47" t="s">
        <v>95</v>
      </c>
      <c r="I103" s="57" t="n">
        <v>0</v>
      </c>
      <c r="J103" s="67"/>
    </row>
    <row r="104" customFormat="false" ht="12.75" hidden="false" customHeight="false" outlineLevel="0" collapsed="false">
      <c r="A104" s="98" t="s">
        <v>45</v>
      </c>
      <c r="B104" s="97" t="s">
        <v>144</v>
      </c>
      <c r="C104" s="97"/>
      <c r="D104" s="97"/>
      <c r="E104" s="97"/>
      <c r="F104" s="97"/>
      <c r="G104" s="97"/>
      <c r="H104" s="47" t="s">
        <v>95</v>
      </c>
      <c r="I104" s="57" t="n">
        <v>0</v>
      </c>
      <c r="J104" s="67"/>
    </row>
    <row r="105" customFormat="false" ht="12.75" hidden="false" customHeight="false" outlineLevel="0" collapsed="false">
      <c r="A105" s="98" t="s">
        <v>47</v>
      </c>
      <c r="B105" s="97" t="s">
        <v>145</v>
      </c>
      <c r="C105" s="97"/>
      <c r="D105" s="97"/>
      <c r="E105" s="97"/>
      <c r="F105" s="97"/>
      <c r="G105" s="97"/>
      <c r="H105" s="47" t="s">
        <v>95</v>
      </c>
      <c r="I105" s="57" t="n">
        <f aca="false">'Insumos-Fardamentos'!D14</f>
        <v>47.26</v>
      </c>
      <c r="J105" s="67"/>
    </row>
    <row r="106" customFormat="false" ht="12.75" hidden="false" customHeight="false" outlineLevel="0" collapsed="false">
      <c r="A106" s="49" t="s">
        <v>146</v>
      </c>
      <c r="B106" s="49"/>
      <c r="C106" s="49"/>
      <c r="D106" s="49"/>
      <c r="E106" s="49"/>
      <c r="F106" s="49"/>
      <c r="G106" s="49"/>
      <c r="H106" s="94" t="s">
        <v>95</v>
      </c>
      <c r="I106" s="95" t="n">
        <f aca="false">TRUNC(SUM(I101:I105),2)</f>
        <v>98.08</v>
      </c>
      <c r="J106" s="67"/>
    </row>
    <row r="107" customFormat="false" ht="12.75" hidden="false" customHeight="false" outlineLevel="0" collapsed="false">
      <c r="A107" s="85"/>
      <c r="B107" s="85"/>
      <c r="C107" s="85"/>
      <c r="D107" s="85"/>
      <c r="E107" s="85"/>
      <c r="F107" s="85"/>
      <c r="G107" s="85"/>
      <c r="H107" s="85"/>
      <c r="I107" s="85"/>
      <c r="J107" s="67"/>
    </row>
    <row r="108" customFormat="false" ht="12.75" hidden="false" customHeight="false" outlineLevel="0" collapsed="false">
      <c r="A108" s="50" t="s">
        <v>147</v>
      </c>
      <c r="B108" s="50"/>
      <c r="C108" s="50"/>
      <c r="D108" s="50"/>
      <c r="E108" s="50"/>
      <c r="F108" s="50"/>
      <c r="G108" s="50"/>
      <c r="H108" s="50"/>
      <c r="I108" s="50"/>
      <c r="J108" s="67"/>
    </row>
    <row r="109" customFormat="false" ht="12.75" hidden="false" customHeight="false" outlineLevel="0" collapsed="false">
      <c r="A109" s="49" t="n">
        <v>6</v>
      </c>
      <c r="B109" s="49" t="s">
        <v>148</v>
      </c>
      <c r="C109" s="49"/>
      <c r="D109" s="49"/>
      <c r="E109" s="49"/>
      <c r="F109" s="49"/>
      <c r="G109" s="49"/>
      <c r="H109" s="49" t="s">
        <v>65</v>
      </c>
      <c r="I109" s="49" t="s">
        <v>66</v>
      </c>
      <c r="J109" s="67"/>
    </row>
    <row r="110" customFormat="false" ht="12.75" hidden="false" customHeight="false" outlineLevel="0" collapsed="false">
      <c r="A110" s="49" t="s">
        <v>37</v>
      </c>
      <c r="B110" s="48" t="s">
        <v>149</v>
      </c>
      <c r="C110" s="48"/>
      <c r="D110" s="48"/>
      <c r="E110" s="48"/>
      <c r="F110" s="48"/>
      <c r="G110" s="48"/>
      <c r="H110" s="99" t="n">
        <v>0.05</v>
      </c>
      <c r="I110" s="57" t="n">
        <f aca="false">TRUNC(H110*I134,2)</f>
        <v>274.76</v>
      </c>
      <c r="J110" s="67"/>
    </row>
    <row r="111" customFormat="false" ht="12.75" hidden="false" customHeight="false" outlineLevel="0" collapsed="false">
      <c r="A111" s="49" t="s">
        <v>40</v>
      </c>
      <c r="B111" s="48" t="s">
        <v>150</v>
      </c>
      <c r="C111" s="48"/>
      <c r="D111" s="48"/>
      <c r="E111" s="48"/>
      <c r="F111" s="48"/>
      <c r="G111" s="48"/>
      <c r="H111" s="99" t="n">
        <v>0.05</v>
      </c>
      <c r="I111" s="57" t="n">
        <f aca="false">TRUNC(H111*(I110+I134),2)</f>
        <v>288.5</v>
      </c>
      <c r="J111" s="67"/>
    </row>
    <row r="112" customFormat="false" ht="12.75" hidden="false" customHeight="false" outlineLevel="0" collapsed="false">
      <c r="A112" s="49" t="s">
        <v>43</v>
      </c>
      <c r="B112" s="100" t="s">
        <v>151</v>
      </c>
      <c r="C112" s="100"/>
      <c r="D112" s="100"/>
      <c r="E112" s="100"/>
      <c r="F112" s="100"/>
      <c r="G112" s="100"/>
      <c r="H112" s="101"/>
      <c r="I112" s="57"/>
      <c r="J112" s="67"/>
    </row>
    <row r="113" customFormat="false" ht="12.75" hidden="false" customHeight="false" outlineLevel="0" collapsed="false">
      <c r="A113" s="49" t="s">
        <v>152</v>
      </c>
      <c r="B113" s="48" t="s">
        <v>153</v>
      </c>
      <c r="C113" s="48"/>
      <c r="D113" s="48"/>
      <c r="E113" s="48"/>
      <c r="F113" s="48"/>
      <c r="G113" s="48"/>
      <c r="H113" s="102" t="n">
        <v>0.0065</v>
      </c>
      <c r="I113" s="57" t="n">
        <f aca="false">TRUNC(H113*I123,2)</f>
        <v>43.11</v>
      </c>
      <c r="J113" s="67"/>
    </row>
    <row r="114" customFormat="false" ht="12.75" hidden="false" customHeight="false" outlineLevel="0" collapsed="false">
      <c r="A114" s="49" t="s">
        <v>154</v>
      </c>
      <c r="B114" s="48" t="s">
        <v>155</v>
      </c>
      <c r="C114" s="48"/>
      <c r="D114" s="48"/>
      <c r="E114" s="48"/>
      <c r="F114" s="48"/>
      <c r="G114" s="48"/>
      <c r="H114" s="103" t="n">
        <v>0.03</v>
      </c>
      <c r="I114" s="57" t="n">
        <f aca="false">TRUNC(H114*I123,2)</f>
        <v>198.96</v>
      </c>
      <c r="J114" s="67"/>
    </row>
    <row r="115" customFormat="false" ht="12.75" hidden="false" customHeight="false" outlineLevel="0" collapsed="false">
      <c r="A115" s="49" t="s">
        <v>156</v>
      </c>
      <c r="B115" s="48" t="s">
        <v>157</v>
      </c>
      <c r="C115" s="48"/>
      <c r="D115" s="48"/>
      <c r="E115" s="48"/>
      <c r="F115" s="48"/>
      <c r="G115" s="48"/>
      <c r="H115" s="104" t="n">
        <v>0.05</v>
      </c>
      <c r="I115" s="57" t="n">
        <f aca="false">TRUNC(H115*I123,2)</f>
        <v>331.61</v>
      </c>
      <c r="J115" s="67"/>
    </row>
    <row r="116" customFormat="false" ht="12.75" hidden="false" customHeight="false" outlineLevel="0" collapsed="false">
      <c r="A116" s="49" t="s">
        <v>158</v>
      </c>
      <c r="B116" s="49"/>
      <c r="C116" s="49"/>
      <c r="D116" s="49"/>
      <c r="E116" s="49"/>
      <c r="F116" s="49"/>
      <c r="G116" s="49"/>
      <c r="H116" s="102" t="n">
        <f aca="false">SUM(H110:H115)</f>
        <v>0.1865</v>
      </c>
      <c r="I116" s="95" t="n">
        <f aca="false">TRUNC(SUM(I110:I115),2)</f>
        <v>1136.94</v>
      </c>
      <c r="J116" s="67"/>
    </row>
    <row r="117" customFormat="false" ht="76.5" hidden="false" customHeight="true" outlineLevel="0" collapsed="false">
      <c r="A117" s="52"/>
      <c r="B117" s="105"/>
      <c r="C117" s="105"/>
      <c r="D117" s="105"/>
      <c r="E117" s="105"/>
      <c r="F117" s="105"/>
      <c r="G117" s="105"/>
      <c r="H117" s="105"/>
      <c r="I117" s="105"/>
    </row>
    <row r="118" customFormat="false" ht="12.75" hidden="false" customHeight="false" outlineLevel="0" collapsed="false">
      <c r="A118" s="106" t="s">
        <v>159</v>
      </c>
      <c r="B118" s="107" t="s">
        <v>160</v>
      </c>
      <c r="C118" s="107"/>
      <c r="D118" s="107"/>
      <c r="E118" s="107"/>
      <c r="F118" s="107"/>
      <c r="G118" s="107"/>
      <c r="H118" s="108" t="n">
        <f aca="false">TRUNC(H113+H114+H115,4)</f>
        <v>0.0865</v>
      </c>
      <c r="I118" s="109"/>
    </row>
    <row r="119" customFormat="false" ht="12.75" hidden="false" customHeight="false" outlineLevel="0" collapsed="false">
      <c r="A119" s="110"/>
      <c r="B119" s="111" t="n">
        <v>100</v>
      </c>
      <c r="C119" s="111"/>
      <c r="D119" s="111"/>
      <c r="E119" s="111"/>
      <c r="F119" s="111"/>
      <c r="G119" s="111"/>
      <c r="H119" s="112"/>
      <c r="I119" s="113"/>
    </row>
    <row r="120" customFormat="false" ht="12.75" hidden="false" customHeight="false" outlineLevel="0" collapsed="false">
      <c r="A120" s="114"/>
      <c r="B120" s="111"/>
      <c r="C120" s="111"/>
      <c r="D120" s="111"/>
      <c r="E120" s="111"/>
      <c r="F120" s="111"/>
      <c r="G120" s="111"/>
      <c r="H120" s="112"/>
      <c r="I120" s="113"/>
    </row>
    <row r="121" customFormat="false" ht="12.75" hidden="false" customHeight="false" outlineLevel="0" collapsed="false">
      <c r="A121" s="110" t="s">
        <v>161</v>
      </c>
      <c r="B121" s="111" t="s">
        <v>162</v>
      </c>
      <c r="C121" s="111"/>
      <c r="D121" s="111"/>
      <c r="E121" s="111"/>
      <c r="F121" s="111"/>
      <c r="G121" s="111"/>
      <c r="H121" s="112"/>
      <c r="I121" s="113" t="n">
        <f aca="false">TRUNC(I134+I110+I111,2)</f>
        <v>6058.63</v>
      </c>
    </row>
    <row r="122" customFormat="false" ht="12.75" hidden="false" customHeight="false" outlineLevel="0" collapsed="false">
      <c r="A122" s="110"/>
      <c r="B122" s="111"/>
      <c r="C122" s="111"/>
      <c r="D122" s="111"/>
      <c r="E122" s="111"/>
      <c r="F122" s="111"/>
      <c r="G122" s="111"/>
      <c r="H122" s="112"/>
      <c r="I122" s="113"/>
    </row>
    <row r="123" customFormat="false" ht="12.75" hidden="false" customHeight="false" outlineLevel="0" collapsed="false">
      <c r="A123" s="110" t="s">
        <v>163</v>
      </c>
      <c r="B123" s="111" t="s">
        <v>164</v>
      </c>
      <c r="C123" s="111"/>
      <c r="D123" s="111"/>
      <c r="E123" s="111"/>
      <c r="F123" s="111"/>
      <c r="G123" s="111"/>
      <c r="H123" s="112"/>
      <c r="I123" s="113" t="n">
        <f aca="false">I121/(1-H118)</f>
        <v>6632.32621784346</v>
      </c>
    </row>
    <row r="124" customFormat="false" ht="12.75" hidden="false" customHeight="false" outlineLevel="0" collapsed="false">
      <c r="A124" s="110"/>
      <c r="B124" s="111"/>
      <c r="C124" s="111"/>
      <c r="D124" s="111"/>
      <c r="E124" s="111"/>
      <c r="F124" s="111"/>
      <c r="G124" s="111"/>
      <c r="H124" s="112"/>
      <c r="I124" s="113"/>
    </row>
    <row r="125" customFormat="false" ht="12.75" hidden="false" customHeight="false" outlineLevel="0" collapsed="false">
      <c r="A125" s="115"/>
      <c r="B125" s="116" t="s">
        <v>165</v>
      </c>
      <c r="C125" s="116"/>
      <c r="D125" s="116"/>
      <c r="E125" s="116"/>
      <c r="F125" s="116"/>
      <c r="G125" s="116"/>
      <c r="H125" s="117"/>
      <c r="I125" s="118" t="n">
        <f aca="false">TRUNC(I123-I121,2)</f>
        <v>573.69</v>
      </c>
      <c r="K125" s="119"/>
    </row>
    <row r="126" customFormat="false" ht="12.75" hidden="false" customHeight="false" outlineLevel="0" collapsed="false">
      <c r="A126" s="52"/>
      <c r="B126" s="52"/>
      <c r="C126" s="52"/>
      <c r="D126" s="52"/>
      <c r="E126" s="52"/>
      <c r="F126" s="52"/>
      <c r="G126" s="52"/>
      <c r="H126" s="52"/>
      <c r="I126" s="52"/>
    </row>
    <row r="127" customFormat="false" ht="12.75" hidden="false" customHeight="false" outlineLevel="0" collapsed="false">
      <c r="A127" s="84" t="s">
        <v>166</v>
      </c>
      <c r="B127" s="84"/>
      <c r="C127" s="84"/>
      <c r="D127" s="84"/>
      <c r="E127" s="84"/>
      <c r="F127" s="84"/>
      <c r="G127" s="84"/>
      <c r="H127" s="84"/>
      <c r="I127" s="84"/>
      <c r="K127" s="120"/>
    </row>
    <row r="128" customFormat="false" ht="12.75" hidden="false" customHeight="false" outlineLevel="0" collapsed="false">
      <c r="A128" s="49" t="s">
        <v>167</v>
      </c>
      <c r="B128" s="49"/>
      <c r="C128" s="49"/>
      <c r="D128" s="49"/>
      <c r="E128" s="49"/>
      <c r="F128" s="49"/>
      <c r="G128" s="49"/>
      <c r="H128" s="49"/>
      <c r="I128" s="49" t="s">
        <v>66</v>
      </c>
    </row>
    <row r="129" customFormat="false" ht="12.75" hidden="false" customHeight="false" outlineLevel="0" collapsed="false">
      <c r="A129" s="47" t="s">
        <v>37</v>
      </c>
      <c r="B129" s="48" t="str">
        <f aca="false">A24</f>
        <v>MÓDULO 1 - COMPOSIÇÃO DA REMUNERAÇÃO</v>
      </c>
      <c r="C129" s="48"/>
      <c r="D129" s="48"/>
      <c r="E129" s="48"/>
      <c r="F129" s="48"/>
      <c r="G129" s="48"/>
      <c r="H129" s="48"/>
      <c r="I129" s="57" t="n">
        <f aca="false">I33</f>
        <v>2606.28</v>
      </c>
    </row>
    <row r="130" customFormat="false" ht="12.75" hidden="false" customHeight="false" outlineLevel="0" collapsed="false">
      <c r="A130" s="47" t="s">
        <v>40</v>
      </c>
      <c r="B130" s="48" t="str">
        <f aca="false">A35</f>
        <v>MÓDULO 2 – ENCARGOS E BENEFÍCIOS ANUAIS, MENSAIS E DIÁRIOS</v>
      </c>
      <c r="C130" s="48"/>
      <c r="D130" s="48"/>
      <c r="E130" s="48"/>
      <c r="F130" s="48"/>
      <c r="G130" s="48"/>
      <c r="H130" s="48"/>
      <c r="I130" s="57" t="n">
        <f aca="false">I67</f>
        <v>2286.15</v>
      </c>
    </row>
    <row r="131" customFormat="false" ht="12.75" hidden="false" customHeight="false" outlineLevel="0" collapsed="false">
      <c r="A131" s="47" t="s">
        <v>43</v>
      </c>
      <c r="B131" s="48" t="str">
        <f aca="false">A69</f>
        <v>MÓDULO 3 – PROVISÃO PARA RESCISÃO</v>
      </c>
      <c r="C131" s="48"/>
      <c r="D131" s="48"/>
      <c r="E131" s="48"/>
      <c r="F131" s="48"/>
      <c r="G131" s="48"/>
      <c r="H131" s="48"/>
      <c r="I131" s="57" t="n">
        <f aca="false">I77</f>
        <v>185.3</v>
      </c>
      <c r="K131" s="120"/>
    </row>
    <row r="132" customFormat="false" ht="12.75" hidden="false" customHeight="false" outlineLevel="0" collapsed="false">
      <c r="A132" s="47" t="s">
        <v>45</v>
      </c>
      <c r="B132" s="48" t="str">
        <f aca="false">A79</f>
        <v>MÓDULO 4 – CUSTO DE REPOSIÇÃO DO PROFISSIONAL AUSENTE</v>
      </c>
      <c r="C132" s="48"/>
      <c r="D132" s="48"/>
      <c r="E132" s="48"/>
      <c r="F132" s="48"/>
      <c r="G132" s="48"/>
      <c r="H132" s="48"/>
      <c r="I132" s="57" t="n">
        <f aca="false">I97</f>
        <v>319.56</v>
      </c>
      <c r="K132" s="120"/>
    </row>
    <row r="133" customFormat="false" ht="12.75" hidden="false" customHeight="false" outlineLevel="0" collapsed="false">
      <c r="A133" s="47" t="s">
        <v>47</v>
      </c>
      <c r="B133" s="48" t="str">
        <f aca="false">A99</f>
        <v>MÓDULO 5 – INSUMOS DIVERSOS</v>
      </c>
      <c r="C133" s="48"/>
      <c r="D133" s="48"/>
      <c r="E133" s="48"/>
      <c r="F133" s="48"/>
      <c r="G133" s="48"/>
      <c r="H133" s="48"/>
      <c r="I133" s="57" t="n">
        <f aca="false">I106</f>
        <v>98.08</v>
      </c>
    </row>
    <row r="134" customFormat="false" ht="12.75" hidden="false" customHeight="false" outlineLevel="0" collapsed="false">
      <c r="A134" s="49"/>
      <c r="B134" s="49" t="s">
        <v>168</v>
      </c>
      <c r="C134" s="49"/>
      <c r="D134" s="49"/>
      <c r="E134" s="49"/>
      <c r="F134" s="49"/>
      <c r="G134" s="49"/>
      <c r="H134" s="49"/>
      <c r="I134" s="95" t="n">
        <f aca="false">TRUNC(SUM(I129:I133),2)</f>
        <v>5495.37</v>
      </c>
      <c r="K134" s="119"/>
    </row>
    <row r="135" customFormat="false" ht="12.75" hidden="false" customHeight="false" outlineLevel="0" collapsed="false">
      <c r="A135" s="47" t="s">
        <v>71</v>
      </c>
      <c r="B135" s="48" t="str">
        <f aca="false">A108</f>
        <v>MÓDULO 6 – CUSTOS INDIRETOS, TRIBUTOS E LUCRO</v>
      </c>
      <c r="C135" s="48"/>
      <c r="D135" s="48"/>
      <c r="E135" s="48"/>
      <c r="F135" s="48"/>
      <c r="G135" s="48"/>
      <c r="H135" s="48"/>
      <c r="I135" s="57" t="n">
        <f aca="false">I116</f>
        <v>1136.94</v>
      </c>
    </row>
    <row r="136" customFormat="false" ht="12.75" hidden="false" customHeight="false" outlineLevel="0" collapsed="false">
      <c r="A136" s="49" t="s">
        <v>169</v>
      </c>
      <c r="B136" s="49"/>
      <c r="C136" s="49"/>
      <c r="D136" s="49"/>
      <c r="E136" s="49"/>
      <c r="F136" s="49"/>
      <c r="G136" s="49"/>
      <c r="H136" s="49"/>
      <c r="I136" s="95" t="n">
        <f aca="false">TRUNC(SUM(I134:I135),2)</f>
        <v>6632.31</v>
      </c>
    </row>
    <row r="137" customFormat="false" ht="13.5" hidden="false" customHeight="fals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</row>
    <row r="138" customFormat="false" ht="13.5" hidden="true" customHeight="false" outlineLevel="0" collapsed="false">
      <c r="A138" s="52"/>
      <c r="B138" s="52" t="s">
        <v>170</v>
      </c>
      <c r="C138" s="52"/>
      <c r="D138" s="52"/>
      <c r="E138" s="52"/>
      <c r="F138" s="52"/>
      <c r="G138" s="52"/>
      <c r="H138" s="66"/>
      <c r="I138" s="66"/>
    </row>
    <row r="139" customFormat="false" ht="40.5" hidden="true" customHeight="true" outlineLevel="0" collapsed="false">
      <c r="A139" s="122" t="s">
        <v>171</v>
      </c>
      <c r="B139" s="122"/>
      <c r="C139" s="122" t="s">
        <v>172</v>
      </c>
      <c r="D139" s="122"/>
      <c r="E139" s="122" t="s">
        <v>173</v>
      </c>
      <c r="F139" s="122"/>
      <c r="G139" s="123" t="s">
        <v>174</v>
      </c>
      <c r="H139" s="122" t="s">
        <v>175</v>
      </c>
      <c r="I139" s="124" t="s">
        <v>66</v>
      </c>
    </row>
    <row r="140" customFormat="false" ht="13.5" hidden="true" customHeight="false" outlineLevel="0" collapsed="false">
      <c r="A140" s="125" t="s">
        <v>176</v>
      </c>
      <c r="B140" s="125"/>
      <c r="C140" s="126" t="s">
        <v>177</v>
      </c>
      <c r="D140" s="126"/>
      <c r="E140" s="127"/>
      <c r="F140" s="127"/>
      <c r="G140" s="128" t="s">
        <v>177</v>
      </c>
      <c r="H140" s="129"/>
      <c r="I140" s="130" t="n">
        <v>0</v>
      </c>
    </row>
    <row r="141" customFormat="false" ht="13.5" hidden="true" customHeight="false" outlineLevel="0" collapsed="false">
      <c r="A141" s="131" t="s">
        <v>178</v>
      </c>
      <c r="B141" s="131"/>
      <c r="C141" s="132" t="s">
        <v>177</v>
      </c>
      <c r="D141" s="132"/>
      <c r="E141" s="133"/>
      <c r="F141" s="133"/>
      <c r="G141" s="134" t="s">
        <v>177</v>
      </c>
      <c r="H141" s="135"/>
      <c r="I141" s="136" t="n">
        <v>0</v>
      </c>
    </row>
    <row r="142" customFormat="false" ht="13.5" hidden="true" customHeight="false" outlineLevel="0" collapsed="false">
      <c r="A142" s="131" t="s">
        <v>179</v>
      </c>
      <c r="B142" s="131"/>
      <c r="C142" s="132" t="s">
        <v>177</v>
      </c>
      <c r="D142" s="132"/>
      <c r="E142" s="133"/>
      <c r="F142" s="133"/>
      <c r="G142" s="134" t="s">
        <v>177</v>
      </c>
      <c r="H142" s="135"/>
      <c r="I142" s="136" t="n">
        <v>0</v>
      </c>
    </row>
    <row r="143" customFormat="false" ht="13.5" hidden="true" customHeight="false" outlineLevel="0" collapsed="false">
      <c r="A143" s="131" t="s">
        <v>180</v>
      </c>
      <c r="B143" s="131"/>
      <c r="C143" s="132" t="s">
        <v>177</v>
      </c>
      <c r="D143" s="132"/>
      <c r="E143" s="133"/>
      <c r="F143" s="133"/>
      <c r="G143" s="134" t="s">
        <v>177</v>
      </c>
      <c r="H143" s="135"/>
      <c r="I143" s="136" t="n">
        <v>0</v>
      </c>
    </row>
    <row r="144" customFormat="false" ht="13.5" hidden="true" customHeight="false" outlineLevel="0" collapsed="false">
      <c r="A144" s="137"/>
      <c r="B144" s="137"/>
      <c r="C144" s="133"/>
      <c r="D144" s="133"/>
      <c r="E144" s="133"/>
      <c r="F144" s="133"/>
      <c r="G144" s="138"/>
      <c r="H144" s="139"/>
      <c r="I144" s="136"/>
    </row>
    <row r="145" customFormat="false" ht="13.5" hidden="true" customHeight="false" outlineLevel="0" collapsed="false">
      <c r="A145" s="140"/>
      <c r="B145" s="140"/>
      <c r="C145" s="141"/>
      <c r="D145" s="141"/>
      <c r="E145" s="141"/>
      <c r="F145" s="141"/>
      <c r="G145" s="142"/>
      <c r="H145" s="143"/>
      <c r="I145" s="144"/>
    </row>
    <row r="146" customFormat="false" ht="13.5" hidden="true" customHeight="false" outlineLevel="0" collapsed="false">
      <c r="A146" s="145" t="s">
        <v>181</v>
      </c>
      <c r="B146" s="145"/>
      <c r="C146" s="145"/>
      <c r="D146" s="145"/>
      <c r="E146" s="145"/>
      <c r="F146" s="145"/>
      <c r="G146" s="145"/>
      <c r="H146" s="145"/>
      <c r="I146" s="146" t="n">
        <f aca="false">SUM(I144:I145)</f>
        <v>0</v>
      </c>
    </row>
    <row r="147" customFormat="false" ht="13.5" hidden="true" customHeight="false" outlineLevel="0" collapsed="false"/>
    <row r="148" customFormat="false" ht="13.5" hidden="true" customHeight="false" outlineLevel="0" collapsed="false">
      <c r="A148" s="52" t="s">
        <v>182</v>
      </c>
      <c r="B148" s="52" t="s">
        <v>183</v>
      </c>
      <c r="C148" s="52"/>
      <c r="D148" s="52"/>
      <c r="E148" s="52"/>
      <c r="F148" s="52"/>
      <c r="G148" s="52"/>
      <c r="H148" s="66"/>
      <c r="I148" s="66"/>
    </row>
    <row r="149" customFormat="false" ht="13.5" hidden="true" customHeight="false" outlineLevel="0" collapsed="false">
      <c r="A149" s="124" t="s">
        <v>184</v>
      </c>
      <c r="B149" s="124"/>
      <c r="C149" s="124"/>
      <c r="D149" s="124"/>
      <c r="E149" s="124"/>
      <c r="F149" s="124"/>
      <c r="G149" s="124"/>
      <c r="H149" s="124"/>
      <c r="I149" s="124"/>
    </row>
    <row r="150" customFormat="false" ht="13.5" hidden="true" customHeight="false" outlineLevel="0" collapsed="false">
      <c r="A150" s="147"/>
      <c r="B150" s="148" t="s">
        <v>185</v>
      </c>
      <c r="C150" s="148"/>
      <c r="D150" s="148"/>
      <c r="E150" s="148"/>
      <c r="F150" s="148"/>
      <c r="G150" s="148"/>
      <c r="H150" s="148"/>
      <c r="I150" s="124" t="s">
        <v>66</v>
      </c>
    </row>
    <row r="151" customFormat="false" ht="13.5" hidden="true" customHeight="false" outlineLevel="0" collapsed="false">
      <c r="A151" s="149" t="s">
        <v>37</v>
      </c>
      <c r="B151" s="150" t="s">
        <v>186</v>
      </c>
      <c r="C151" s="150"/>
      <c r="D151" s="150"/>
      <c r="E151" s="150"/>
      <c r="F151" s="150"/>
      <c r="G151" s="150"/>
      <c r="H151" s="150"/>
      <c r="I151" s="151" t="n">
        <f aca="false">I113</f>
        <v>43.11</v>
      </c>
    </row>
    <row r="152" customFormat="false" ht="13.5" hidden="true" customHeight="false" outlineLevel="0" collapsed="false">
      <c r="A152" s="152" t="s">
        <v>40</v>
      </c>
      <c r="B152" s="48" t="s">
        <v>187</v>
      </c>
      <c r="C152" s="48"/>
      <c r="D152" s="48"/>
      <c r="E152" s="48"/>
      <c r="F152" s="48"/>
      <c r="G152" s="48"/>
      <c r="H152" s="48"/>
      <c r="I152" s="153" t="e">
        <f aca="false">#N/A</f>
        <v>#N/A</v>
      </c>
    </row>
    <row r="153" customFormat="false" ht="13.5" hidden="true" customHeight="false" outlineLevel="0" collapsed="false">
      <c r="A153" s="152" t="s">
        <v>43</v>
      </c>
      <c r="B153" s="154" t="s">
        <v>188</v>
      </c>
      <c r="C153" s="154"/>
      <c r="D153" s="154"/>
      <c r="E153" s="154"/>
      <c r="F153" s="154"/>
      <c r="G153" s="154"/>
      <c r="H153" s="154"/>
      <c r="I153" s="153" t="n">
        <f aca="false">I116</f>
        <v>1136.94</v>
      </c>
    </row>
    <row r="154" customFormat="false" ht="13.5" hidden="true" customHeight="false" outlineLevel="0" collapsed="false">
      <c r="A154" s="147" t="s">
        <v>189</v>
      </c>
      <c r="B154" s="147"/>
      <c r="C154" s="147"/>
      <c r="D154" s="147"/>
      <c r="E154" s="147"/>
      <c r="F154" s="147"/>
      <c r="G154" s="147"/>
      <c r="H154" s="147"/>
      <c r="I154" s="146" t="e">
        <f aca="false">SUM(I151:I153)</f>
        <v>#N/A</v>
      </c>
    </row>
    <row r="155" customFormat="false" ht="13.5" hidden="true" customHeight="false" outlineLevel="0" collapsed="false">
      <c r="A155" s="52" t="s">
        <v>190</v>
      </c>
      <c r="B155" s="45" t="s">
        <v>191</v>
      </c>
    </row>
    <row r="156" customFormat="false" ht="13.5" hidden="false" customHeight="false" outlineLevel="0" collapsed="false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customFormat="false" ht="13.5" hidden="false" customHeight="true" outlineLevel="0" collapsed="false">
      <c r="A157" s="156" t="s">
        <v>192</v>
      </c>
      <c r="B157" s="156"/>
      <c r="C157" s="156"/>
      <c r="D157" s="156"/>
      <c r="E157" s="156"/>
      <c r="F157" s="156"/>
      <c r="G157" s="156"/>
      <c r="H157" s="156"/>
      <c r="I157" s="156"/>
    </row>
    <row r="158" customFormat="false" ht="41.25" hidden="false" customHeight="true" outlineLevel="0" collapsed="false">
      <c r="A158" s="157" t="s">
        <v>193</v>
      </c>
      <c r="B158" s="157"/>
      <c r="C158" s="157" t="s">
        <v>194</v>
      </c>
      <c r="D158" s="157"/>
      <c r="E158" s="157" t="s">
        <v>195</v>
      </c>
      <c r="F158" s="157"/>
      <c r="G158" s="157" t="s">
        <v>196</v>
      </c>
      <c r="H158" s="157" t="s">
        <v>5</v>
      </c>
      <c r="I158" s="157"/>
    </row>
    <row r="159" customFormat="false" ht="13.5" hidden="false" customHeight="false" outlineLevel="0" collapsed="false">
      <c r="A159" s="158" t="n">
        <f aca="false">I136</f>
        <v>6632.31</v>
      </c>
      <c r="B159" s="158"/>
      <c r="C159" s="159" t="n">
        <v>1</v>
      </c>
      <c r="D159" s="159"/>
      <c r="E159" s="160" t="n">
        <f aca="false">C159*A159</f>
        <v>6632.31</v>
      </c>
      <c r="F159" s="160"/>
      <c r="G159" s="161" t="n">
        <f aca="false">E15</f>
        <v>1</v>
      </c>
      <c r="H159" s="162" t="n">
        <f aca="false">G159*E159</f>
        <v>6632.31</v>
      </c>
      <c r="I159" s="162"/>
    </row>
    <row r="160" customFormat="false" ht="13.5" hidden="false" customHeight="false" outlineLevel="0" collapsed="false">
      <c r="A160" s="163"/>
      <c r="B160" s="163"/>
      <c r="C160" s="163"/>
      <c r="D160" s="163"/>
      <c r="E160" s="163"/>
      <c r="F160" s="163"/>
      <c r="G160" s="163"/>
      <c r="H160" s="163"/>
      <c r="I160" s="163"/>
    </row>
    <row r="161" customFormat="false" ht="13.5" hidden="false" customHeight="true" outlineLevel="0" collapsed="false">
      <c r="A161" s="164" t="s">
        <v>197</v>
      </c>
      <c r="B161" s="164"/>
      <c r="C161" s="164"/>
      <c r="D161" s="164"/>
      <c r="E161" s="164"/>
      <c r="F161" s="164"/>
      <c r="G161" s="164"/>
      <c r="H161" s="164"/>
      <c r="I161" s="164"/>
    </row>
    <row r="162" customFormat="false" ht="13.5" hidden="false" customHeight="true" outlineLevel="0" collapsed="false">
      <c r="A162" s="155" t="s">
        <v>184</v>
      </c>
      <c r="B162" s="155"/>
      <c r="C162" s="155"/>
      <c r="D162" s="155"/>
      <c r="E162" s="155"/>
      <c r="F162" s="155"/>
      <c r="G162" s="155"/>
      <c r="H162" s="155"/>
      <c r="I162" s="155"/>
    </row>
    <row r="163" customFormat="false" ht="13.5" hidden="false" customHeight="true" outlineLevel="0" collapsed="false">
      <c r="A163" s="165" t="s">
        <v>37</v>
      </c>
      <c r="B163" s="166" t="s">
        <v>198</v>
      </c>
      <c r="C163" s="166"/>
      <c r="D163" s="166"/>
      <c r="E163" s="166"/>
      <c r="F163" s="166"/>
      <c r="G163" s="166"/>
      <c r="H163" s="167" t="n">
        <f aca="false">I136</f>
        <v>6632.31</v>
      </c>
      <c r="I163" s="167"/>
    </row>
    <row r="164" customFormat="false" ht="13.5" hidden="false" customHeight="true" outlineLevel="0" collapsed="false">
      <c r="A164" s="165" t="s">
        <v>40</v>
      </c>
      <c r="B164" s="166" t="s">
        <v>187</v>
      </c>
      <c r="C164" s="166"/>
      <c r="D164" s="166"/>
      <c r="E164" s="166"/>
      <c r="F164" s="166"/>
      <c r="G164" s="166"/>
      <c r="H164" s="167" t="n">
        <f aca="false">H159</f>
        <v>6632.31</v>
      </c>
      <c r="I164" s="167"/>
    </row>
    <row r="165" customFormat="false" ht="25.5" hidden="false" customHeight="true" outlineLevel="0" collapsed="false">
      <c r="A165" s="165" t="s">
        <v>43</v>
      </c>
      <c r="B165" s="166" t="s">
        <v>199</v>
      </c>
      <c r="C165" s="166"/>
      <c r="D165" s="166"/>
      <c r="E165" s="166"/>
      <c r="F165" s="166"/>
      <c r="G165" s="166"/>
      <c r="H165" s="167" t="n">
        <f aca="false">H164*12</f>
        <v>79587.72</v>
      </c>
      <c r="I165" s="167"/>
    </row>
  </sheetData>
  <mergeCells count="190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B7:H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A17:I17"/>
    <mergeCell ref="B18:H18"/>
    <mergeCell ref="B19:H19"/>
    <mergeCell ref="B20:H20"/>
    <mergeCell ref="B21:H21"/>
    <mergeCell ref="B22:H22"/>
    <mergeCell ref="A23:I23"/>
    <mergeCell ref="A24:I24"/>
    <mergeCell ref="B25:G25"/>
    <mergeCell ref="B26:G26"/>
    <mergeCell ref="B27:G27"/>
    <mergeCell ref="B28:G28"/>
    <mergeCell ref="B29:G29"/>
    <mergeCell ref="B30:G30"/>
    <mergeCell ref="B31:G31"/>
    <mergeCell ref="B32:G32"/>
    <mergeCell ref="A33:H33"/>
    <mergeCell ref="A34:I34"/>
    <mergeCell ref="A35:I35"/>
    <mergeCell ref="A36:G36"/>
    <mergeCell ref="B37:G37"/>
    <mergeCell ref="B38:G38"/>
    <mergeCell ref="B39:G39"/>
    <mergeCell ref="A40:G40"/>
    <mergeCell ref="A41:I41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A51:G51"/>
    <mergeCell ref="A52:I52"/>
    <mergeCell ref="A53:G53"/>
    <mergeCell ref="B54:D54"/>
    <mergeCell ref="B55:D55"/>
    <mergeCell ref="B56:G56"/>
    <mergeCell ref="B57:G57"/>
    <mergeCell ref="B58:G58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B86:G86"/>
    <mergeCell ref="B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B104:G104"/>
    <mergeCell ref="B105:G105"/>
    <mergeCell ref="A106:G106"/>
    <mergeCell ref="A107:I107"/>
    <mergeCell ref="A108:I108"/>
    <mergeCell ref="B109:G109"/>
    <mergeCell ref="B110:G110"/>
    <mergeCell ref="B111:G111"/>
    <mergeCell ref="B112:G112"/>
    <mergeCell ref="B113:G113"/>
    <mergeCell ref="B114:G114"/>
    <mergeCell ref="B115:G115"/>
    <mergeCell ref="A116:G116"/>
    <mergeCell ref="B117:I117"/>
    <mergeCell ref="B118:G118"/>
    <mergeCell ref="B119:G119"/>
    <mergeCell ref="B121:G121"/>
    <mergeCell ref="B123:G123"/>
    <mergeCell ref="B125:G125"/>
    <mergeCell ref="A126:I126"/>
    <mergeCell ref="A127:I127"/>
    <mergeCell ref="A128:H128"/>
    <mergeCell ref="B129:H129"/>
    <mergeCell ref="B130:H130"/>
    <mergeCell ref="B131:H131"/>
    <mergeCell ref="B132:H132"/>
    <mergeCell ref="B133:H133"/>
    <mergeCell ref="B134:H134"/>
    <mergeCell ref="B135:H135"/>
    <mergeCell ref="A136:H136"/>
    <mergeCell ref="A137:I137"/>
    <mergeCell ref="B138:G138"/>
    <mergeCell ref="A139:B139"/>
    <mergeCell ref="C139:D139"/>
    <mergeCell ref="E139:F139"/>
    <mergeCell ref="A140:B140"/>
    <mergeCell ref="C140:D140"/>
    <mergeCell ref="E140:F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H146"/>
    <mergeCell ref="B148:G148"/>
    <mergeCell ref="A149:I149"/>
    <mergeCell ref="B150:H150"/>
    <mergeCell ref="B151:H151"/>
    <mergeCell ref="B152:H152"/>
    <mergeCell ref="B153:H153"/>
    <mergeCell ref="A154:H154"/>
    <mergeCell ref="A156:I156"/>
    <mergeCell ref="A157:I157"/>
    <mergeCell ref="A158:B158"/>
    <mergeCell ref="C158:D158"/>
    <mergeCell ref="E158:F158"/>
    <mergeCell ref="H158:I158"/>
    <mergeCell ref="A159:B159"/>
    <mergeCell ref="C159:D159"/>
    <mergeCell ref="E159:F159"/>
    <mergeCell ref="H159:I159"/>
    <mergeCell ref="A160:I160"/>
    <mergeCell ref="A161:I161"/>
    <mergeCell ref="A162:I162"/>
    <mergeCell ref="B163:G163"/>
    <mergeCell ref="H163:I163"/>
    <mergeCell ref="B164:G164"/>
    <mergeCell ref="H164:I164"/>
    <mergeCell ref="B165:G165"/>
    <mergeCell ref="H165:I165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M165"/>
  <sheetViews>
    <sheetView showFormulas="false" showGridLines="true" showRowColHeaders="true" showZeros="true" rightToLeft="false" tabSelected="false" showOutlineSymbols="true" defaultGridColor="true" view="normal" topLeftCell="A106" colorId="64" zoomScale="110" zoomScaleNormal="110" zoomScalePageLayoutView="100" workbookViewId="0">
      <selection pane="topLeft" activeCell="F54" activeCellId="0" sqref="F54"/>
    </sheetView>
  </sheetViews>
  <sheetFormatPr defaultColWidth="8.72265625" defaultRowHeight="12.75" zeroHeight="false" outlineLevelRow="0" outlineLevelCol="0"/>
  <cols>
    <col collapsed="false" customWidth="true" hidden="false" outlineLevel="0" max="1" min="1" style="45" width="10"/>
    <col collapsed="false" customWidth="false" hidden="false" outlineLevel="0" max="4" min="2" style="45" width="8.71"/>
    <col collapsed="false" customWidth="true" hidden="false" outlineLevel="0" max="5" min="5" style="45" width="10.85"/>
    <col collapsed="false" customWidth="false" hidden="false" outlineLevel="0" max="6" min="6" style="45" width="8.71"/>
    <col collapsed="false" customWidth="true" hidden="false" outlineLevel="0" max="7" min="7" style="45" width="19.14"/>
    <col collapsed="false" customWidth="true" hidden="false" outlineLevel="0" max="8" min="8" style="45" width="11.14"/>
    <col collapsed="false" customWidth="true" hidden="false" outlineLevel="0" max="9" min="9" style="45" width="14.28"/>
    <col collapsed="false" customWidth="true" hidden="false" outlineLevel="0" max="10" min="10" style="45" width="15.42"/>
    <col collapsed="false" customWidth="true" hidden="false" outlineLevel="0" max="11" min="11" style="45" width="14.43"/>
    <col collapsed="false" customWidth="true" hidden="false" outlineLevel="0" max="12" min="12" style="45" width="15.86"/>
    <col collapsed="false" customWidth="true" hidden="false" outlineLevel="0" max="13" min="13" style="45" width="9.58"/>
    <col collapsed="false" customWidth="false" hidden="false" outlineLevel="0" max="1025" min="14" style="45" width="8.71"/>
  </cols>
  <sheetData>
    <row r="1" customFormat="false" ht="12.75" hidden="false" customHeight="false" outlineLevel="0" collapsed="false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customFormat="false" ht="12.75" hidden="false" customHeight="false" outlineLevel="0" collapsed="false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customFormat="false" ht="12.75" hidden="false" customHeight="false" outlineLevel="0" collapsed="false">
      <c r="A3" s="47" t="s">
        <v>32</v>
      </c>
      <c r="B3" s="47"/>
      <c r="C3" s="48" t="s">
        <v>33</v>
      </c>
      <c r="D3" s="48"/>
      <c r="E3" s="48"/>
      <c r="F3" s="48"/>
      <c r="G3" s="48"/>
      <c r="H3" s="48"/>
      <c r="I3" s="48"/>
    </row>
    <row r="4" customFormat="false" ht="12.75" hidden="false" customHeight="false" outlineLevel="0" collapsed="false">
      <c r="A4" s="47" t="s">
        <v>34</v>
      </c>
      <c r="B4" s="47"/>
      <c r="C4" s="48"/>
      <c r="D4" s="48"/>
      <c r="E4" s="48"/>
      <c r="F4" s="48"/>
      <c r="G4" s="48"/>
      <c r="H4" s="48"/>
      <c r="I4" s="48"/>
    </row>
    <row r="5" customFormat="false" ht="12.75" hidden="false" customHeight="false" outlineLevel="0" collapsed="false">
      <c r="A5" s="47" t="s">
        <v>35</v>
      </c>
      <c r="B5" s="47"/>
      <c r="C5" s="49"/>
      <c r="D5" s="49"/>
      <c r="E5" s="49"/>
      <c r="F5" s="49"/>
      <c r="G5" s="49"/>
      <c r="H5" s="49"/>
      <c r="I5" s="49"/>
    </row>
    <row r="6" customFormat="false" ht="12.75" hidden="false" customHeight="false" outlineLevel="0" collapsed="false">
      <c r="A6" s="50" t="s">
        <v>36</v>
      </c>
      <c r="B6" s="50"/>
      <c r="C6" s="50"/>
      <c r="D6" s="50"/>
      <c r="E6" s="50"/>
      <c r="F6" s="50"/>
      <c r="G6" s="50"/>
      <c r="H6" s="50"/>
      <c r="I6" s="50"/>
    </row>
    <row r="7" customFormat="false" ht="12.75" hidden="false" customHeight="false" outlineLevel="0" collapsed="false">
      <c r="A7" s="47" t="s">
        <v>37</v>
      </c>
      <c r="B7" s="48" t="s">
        <v>38</v>
      </c>
      <c r="C7" s="48"/>
      <c r="D7" s="48"/>
      <c r="E7" s="48"/>
      <c r="F7" s="48"/>
      <c r="G7" s="48"/>
      <c r="H7" s="48"/>
      <c r="I7" s="51" t="s">
        <v>39</v>
      </c>
    </row>
    <row r="8" customFormat="false" ht="25.5" hidden="false" customHeight="false" outlineLevel="0" collapsed="false">
      <c r="A8" s="47" t="s">
        <v>40</v>
      </c>
      <c r="B8" s="48" t="s">
        <v>41</v>
      </c>
      <c r="C8" s="48"/>
      <c r="D8" s="48"/>
      <c r="E8" s="48"/>
      <c r="F8" s="48"/>
      <c r="G8" s="48"/>
      <c r="H8" s="48"/>
      <c r="I8" s="54" t="s">
        <v>208</v>
      </c>
    </row>
    <row r="9" customFormat="false" ht="12.75" hidden="false" customHeight="false" outlineLevel="0" collapsed="false">
      <c r="A9" s="47" t="s">
        <v>43</v>
      </c>
      <c r="B9" s="48" t="s">
        <v>44</v>
      </c>
      <c r="C9" s="48"/>
      <c r="D9" s="48"/>
      <c r="E9" s="48"/>
      <c r="F9" s="48"/>
      <c r="G9" s="48"/>
      <c r="H9" s="48"/>
      <c r="I9" s="47" t="n">
        <v>2023</v>
      </c>
    </row>
    <row r="10" customFormat="false" ht="12.75" hidden="false" customHeight="false" outlineLevel="0" collapsed="false">
      <c r="A10" s="47" t="s">
        <v>45</v>
      </c>
      <c r="B10" s="48" t="s">
        <v>46</v>
      </c>
      <c r="C10" s="48"/>
      <c r="D10" s="48"/>
      <c r="E10" s="48"/>
      <c r="F10" s="48"/>
      <c r="G10" s="48"/>
      <c r="H10" s="48"/>
      <c r="I10" s="47" t="n">
        <v>12</v>
      </c>
    </row>
    <row r="11" customFormat="false" ht="12.75" hidden="false" customHeight="false" outlineLevel="0" collapsed="false">
      <c r="A11" s="47" t="s">
        <v>47</v>
      </c>
      <c r="B11" s="48" t="s">
        <v>48</v>
      </c>
      <c r="C11" s="48"/>
      <c r="D11" s="48"/>
      <c r="E11" s="48"/>
      <c r="F11" s="48"/>
      <c r="G11" s="48"/>
      <c r="H11" s="48"/>
      <c r="I11" s="47" t="s">
        <v>49</v>
      </c>
    </row>
    <row r="12" customFormat="false" ht="12.75" hidden="false" customHeight="false" outlineLevel="0" collapsed="false">
      <c r="A12" s="52"/>
      <c r="B12" s="52"/>
      <c r="C12" s="52"/>
      <c r="D12" s="52"/>
      <c r="E12" s="52"/>
      <c r="F12" s="52"/>
      <c r="G12" s="52"/>
      <c r="H12" s="52"/>
      <c r="I12" s="52"/>
    </row>
    <row r="13" customFormat="false" ht="12.75" hidden="false" customHeight="false" outlineLevel="0" collapsed="false">
      <c r="A13" s="50" t="s">
        <v>50</v>
      </c>
      <c r="B13" s="50"/>
      <c r="C13" s="50"/>
      <c r="D13" s="50"/>
      <c r="E13" s="50"/>
      <c r="F13" s="50"/>
      <c r="G13" s="50"/>
      <c r="H13" s="50"/>
      <c r="I13" s="50"/>
    </row>
    <row r="14" customFormat="false" ht="12.75" hidden="false" customHeight="false" outlineLevel="0" collapsed="false">
      <c r="A14" s="47" t="s">
        <v>51</v>
      </c>
      <c r="B14" s="47"/>
      <c r="C14" s="47" t="s">
        <v>52</v>
      </c>
      <c r="D14" s="47"/>
      <c r="E14" s="47" t="s">
        <v>53</v>
      </c>
      <c r="F14" s="47"/>
      <c r="G14" s="47"/>
      <c r="H14" s="47"/>
      <c r="I14" s="47"/>
    </row>
    <row r="15" customFormat="false" ht="84" hidden="false" customHeight="true" outlineLevel="0" collapsed="false">
      <c r="A15" s="53" t="s">
        <v>54</v>
      </c>
      <c r="B15" s="53"/>
      <c r="C15" s="47" t="s">
        <v>55</v>
      </c>
      <c r="D15" s="47"/>
      <c r="E15" s="47" t="n">
        <v>1</v>
      </c>
      <c r="F15" s="47"/>
      <c r="G15" s="47"/>
      <c r="H15" s="47"/>
      <c r="I15" s="47"/>
    </row>
    <row r="16" customFormat="false" ht="12.7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  <c r="I16" s="52"/>
    </row>
    <row r="17" customFormat="false" ht="12.75" hidden="false" customHeight="false" outlineLevel="0" collapsed="false">
      <c r="A17" s="50" t="s">
        <v>56</v>
      </c>
      <c r="B17" s="50"/>
      <c r="C17" s="50"/>
      <c r="D17" s="50"/>
      <c r="E17" s="50"/>
      <c r="F17" s="50"/>
      <c r="G17" s="50"/>
      <c r="H17" s="50"/>
      <c r="I17" s="50"/>
    </row>
    <row r="18" customFormat="false" ht="114.75" hidden="false" customHeight="false" outlineLevel="0" collapsed="false">
      <c r="A18" s="47" t="n">
        <v>1</v>
      </c>
      <c r="B18" s="48" t="s">
        <v>57</v>
      </c>
      <c r="C18" s="48"/>
      <c r="D18" s="48"/>
      <c r="E18" s="48"/>
      <c r="F18" s="48"/>
      <c r="G18" s="48"/>
      <c r="H18" s="48"/>
      <c r="I18" s="54" t="str">
        <f aca="false">A15</f>
        <v>Motorista Maceió/AL - Categoria "A-D" OU "D" - Motorista de Micro-Ônibus e de Ônibus
com até 32 Poltronas</v>
      </c>
    </row>
    <row r="19" customFormat="false" ht="12.75" hidden="false" customHeight="false" outlineLevel="0" collapsed="false">
      <c r="A19" s="47" t="n">
        <v>2</v>
      </c>
      <c r="B19" s="48" t="s">
        <v>58</v>
      </c>
      <c r="C19" s="48"/>
      <c r="D19" s="48"/>
      <c r="E19" s="48"/>
      <c r="F19" s="48"/>
      <c r="G19" s="48"/>
      <c r="H19" s="48"/>
      <c r="I19" s="47" t="s">
        <v>59</v>
      </c>
    </row>
    <row r="20" customFormat="false" ht="26.25" hidden="false" customHeight="true" outlineLevel="0" collapsed="false">
      <c r="A20" s="47" t="n">
        <v>3</v>
      </c>
      <c r="B20" s="55" t="s">
        <v>60</v>
      </c>
      <c r="C20" s="55"/>
      <c r="D20" s="55"/>
      <c r="E20" s="55"/>
      <c r="F20" s="55"/>
      <c r="G20" s="55"/>
      <c r="H20" s="55"/>
      <c r="I20" s="56" t="n">
        <v>2013.9</v>
      </c>
    </row>
    <row r="21" customFormat="false" ht="114.75" hidden="false" customHeight="false" outlineLevel="0" collapsed="false">
      <c r="A21" s="47" t="n">
        <v>4</v>
      </c>
      <c r="B21" s="48" t="s">
        <v>61</v>
      </c>
      <c r="C21" s="48"/>
      <c r="D21" s="48"/>
      <c r="E21" s="48"/>
      <c r="F21" s="48"/>
      <c r="G21" s="48"/>
      <c r="H21" s="48"/>
      <c r="I21" s="54" t="str">
        <f aca="false">A15</f>
        <v>Motorista Maceió/AL - Categoria "A-D" OU "D" - Motorista de Micro-Ônibus e de Ônibus
com até 32 Poltronas</v>
      </c>
    </row>
    <row r="22" customFormat="false" ht="12.75" hidden="false" customHeight="false" outlineLevel="0" collapsed="false">
      <c r="A22" s="47" t="n">
        <v>5</v>
      </c>
      <c r="B22" s="48" t="s">
        <v>62</v>
      </c>
      <c r="C22" s="48"/>
      <c r="D22" s="48"/>
      <c r="E22" s="48"/>
      <c r="F22" s="48"/>
      <c r="G22" s="48"/>
      <c r="H22" s="48"/>
      <c r="I22" s="51" t="n">
        <v>44986</v>
      </c>
    </row>
    <row r="23" customFormat="false" ht="12.75" hidden="false" customHeight="false" outlineLevel="0" collapsed="false">
      <c r="A23" s="52"/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0" t="s">
        <v>63</v>
      </c>
      <c r="B24" s="50"/>
      <c r="C24" s="50"/>
      <c r="D24" s="50"/>
      <c r="E24" s="50"/>
      <c r="F24" s="50"/>
      <c r="G24" s="50"/>
      <c r="H24" s="50"/>
      <c r="I24" s="50"/>
    </row>
    <row r="25" customFormat="false" ht="12.75" hidden="false" customHeight="false" outlineLevel="0" collapsed="false">
      <c r="A25" s="49" t="n">
        <v>1</v>
      </c>
      <c r="B25" s="49" t="s">
        <v>64</v>
      </c>
      <c r="C25" s="49"/>
      <c r="D25" s="49"/>
      <c r="E25" s="49"/>
      <c r="F25" s="49"/>
      <c r="G25" s="49"/>
      <c r="H25" s="49" t="s">
        <v>65</v>
      </c>
      <c r="I25" s="57" t="s">
        <v>66</v>
      </c>
    </row>
    <row r="26" customFormat="false" ht="12.75" hidden="false" customHeight="true" outlineLevel="0" collapsed="false">
      <c r="A26" s="58" t="s">
        <v>37</v>
      </c>
      <c r="B26" s="59" t="s">
        <v>60</v>
      </c>
      <c r="C26" s="59"/>
      <c r="D26" s="59"/>
      <c r="E26" s="59"/>
      <c r="F26" s="59"/>
      <c r="G26" s="59"/>
      <c r="H26" s="60"/>
      <c r="I26" s="61" t="n">
        <f aca="false">I20</f>
        <v>2013.9</v>
      </c>
    </row>
    <row r="27" customFormat="false" ht="12.75" hidden="false" customHeight="false" outlineLevel="0" collapsed="false">
      <c r="A27" s="58" t="s">
        <v>40</v>
      </c>
      <c r="B27" s="62" t="s">
        <v>67</v>
      </c>
      <c r="C27" s="62"/>
      <c r="D27" s="62"/>
      <c r="E27" s="62"/>
      <c r="F27" s="62"/>
      <c r="G27" s="62"/>
      <c r="H27" s="63"/>
      <c r="I27" s="61" t="n">
        <f aca="false">H27*I26</f>
        <v>0</v>
      </c>
    </row>
    <row r="28" customFormat="false" ht="12.75" hidden="false" customHeight="false" outlineLevel="0" collapsed="false">
      <c r="A28" s="58" t="s">
        <v>43</v>
      </c>
      <c r="B28" s="62" t="s">
        <v>68</v>
      </c>
      <c r="C28" s="62"/>
      <c r="D28" s="62"/>
      <c r="E28" s="62"/>
      <c r="F28" s="62"/>
      <c r="G28" s="62"/>
      <c r="H28" s="63"/>
      <c r="I28" s="61" t="n">
        <f aca="false">H28*I26</f>
        <v>0</v>
      </c>
    </row>
    <row r="29" customFormat="false" ht="12.75" hidden="false" customHeight="false" outlineLevel="0" collapsed="false">
      <c r="A29" s="58" t="s">
        <v>45</v>
      </c>
      <c r="B29" s="62" t="s">
        <v>69</v>
      </c>
      <c r="C29" s="62"/>
      <c r="D29" s="62"/>
      <c r="E29" s="62"/>
      <c r="F29" s="62"/>
      <c r="G29" s="62"/>
      <c r="H29" s="63"/>
      <c r="I29" s="61" t="n">
        <v>0</v>
      </c>
    </row>
    <row r="30" customFormat="false" ht="12.75" hidden="false" customHeight="false" outlineLevel="0" collapsed="false">
      <c r="A30" s="58" t="s">
        <v>47</v>
      </c>
      <c r="B30" s="62" t="s">
        <v>70</v>
      </c>
      <c r="C30" s="62"/>
      <c r="D30" s="62"/>
      <c r="E30" s="62"/>
      <c r="F30" s="62"/>
      <c r="G30" s="62"/>
      <c r="H30" s="63"/>
      <c r="I30" s="61" t="n">
        <v>0</v>
      </c>
    </row>
    <row r="31" customFormat="false" ht="12.75" hidden="false" customHeight="false" outlineLevel="0" collapsed="false">
      <c r="A31" s="58" t="s">
        <v>71</v>
      </c>
      <c r="B31" s="62" t="s">
        <v>72</v>
      </c>
      <c r="C31" s="62"/>
      <c r="D31" s="62"/>
      <c r="E31" s="62"/>
      <c r="F31" s="62"/>
      <c r="G31" s="62"/>
      <c r="H31" s="63"/>
      <c r="I31" s="61" t="n">
        <v>0</v>
      </c>
    </row>
    <row r="32" customFormat="false" ht="12.75" hidden="false" customHeight="false" outlineLevel="0" collapsed="false">
      <c r="A32" s="58" t="s">
        <v>73</v>
      </c>
      <c r="B32" s="62" t="s">
        <v>203</v>
      </c>
      <c r="C32" s="62"/>
      <c r="D32" s="62"/>
      <c r="E32" s="62"/>
      <c r="F32" s="62"/>
      <c r="G32" s="62"/>
      <c r="H32" s="63"/>
      <c r="I32" s="61" t="n">
        <v>0</v>
      </c>
    </row>
    <row r="33" customFormat="false" ht="12.75" hidden="false" customHeight="false" outlineLevel="0" collapsed="false">
      <c r="A33" s="58" t="s">
        <v>75</v>
      </c>
      <c r="B33" s="58"/>
      <c r="C33" s="58"/>
      <c r="D33" s="58"/>
      <c r="E33" s="58"/>
      <c r="F33" s="58"/>
      <c r="G33" s="58"/>
      <c r="H33" s="58"/>
      <c r="I33" s="64" t="n">
        <f aca="false">SUM(I26:I32)</f>
        <v>2013.9</v>
      </c>
      <c r="M33" s="65"/>
    </row>
    <row r="34" customFormat="false" ht="12.75" hidden="false" customHeight="false" outlineLevel="0" collapsed="false">
      <c r="A34" s="66"/>
      <c r="B34" s="66"/>
      <c r="C34" s="66"/>
      <c r="D34" s="66"/>
      <c r="E34" s="66"/>
      <c r="F34" s="66"/>
      <c r="G34" s="66"/>
      <c r="H34" s="66"/>
      <c r="I34" s="66"/>
      <c r="J34" s="67"/>
    </row>
    <row r="35" customFormat="false" ht="12.75" hidden="false" customHeight="false" outlineLevel="0" collapsed="false">
      <c r="A35" s="68" t="s">
        <v>76</v>
      </c>
      <c r="B35" s="68"/>
      <c r="C35" s="68"/>
      <c r="D35" s="68"/>
      <c r="E35" s="68"/>
      <c r="F35" s="68"/>
      <c r="G35" s="68"/>
      <c r="H35" s="68"/>
      <c r="I35" s="68"/>
      <c r="J35" s="67"/>
    </row>
    <row r="36" customFormat="false" ht="12.75" hidden="false" customHeight="false" outlineLevel="0" collapsed="false">
      <c r="A36" s="49" t="s">
        <v>77</v>
      </c>
      <c r="B36" s="49"/>
      <c r="C36" s="49"/>
      <c r="D36" s="49"/>
      <c r="E36" s="49"/>
      <c r="F36" s="49"/>
      <c r="G36" s="49"/>
      <c r="H36" s="49" t="s">
        <v>65</v>
      </c>
      <c r="I36" s="49" t="s">
        <v>66</v>
      </c>
      <c r="J36" s="67"/>
    </row>
    <row r="37" customFormat="false" ht="12.75" hidden="false" customHeight="false" outlineLevel="0" collapsed="false">
      <c r="A37" s="58" t="s">
        <v>37</v>
      </c>
      <c r="B37" s="62" t="s">
        <v>78</v>
      </c>
      <c r="C37" s="62"/>
      <c r="D37" s="62"/>
      <c r="E37" s="62"/>
      <c r="F37" s="62"/>
      <c r="G37" s="62"/>
      <c r="H37" s="69" t="n">
        <f aca="false">1/12</f>
        <v>0.0833333333333333</v>
      </c>
      <c r="I37" s="61" t="n">
        <f aca="false">H37*I33</f>
        <v>167.825</v>
      </c>
      <c r="J37" s="67"/>
    </row>
    <row r="38" customFormat="false" ht="12.75" hidden="false" customHeight="false" outlineLevel="0" collapsed="false">
      <c r="A38" s="58" t="s">
        <v>40</v>
      </c>
      <c r="B38" s="62" t="s">
        <v>79</v>
      </c>
      <c r="C38" s="62"/>
      <c r="D38" s="62"/>
      <c r="E38" s="62"/>
      <c r="F38" s="62"/>
      <c r="G38" s="62"/>
      <c r="H38" s="69" t="n">
        <f aca="false">(1/12)</f>
        <v>0.0833333333333333</v>
      </c>
      <c r="I38" s="61" t="n">
        <f aca="false">H38*I33</f>
        <v>167.825</v>
      </c>
      <c r="J38" s="67"/>
    </row>
    <row r="39" customFormat="false" ht="12.75" hidden="false" customHeight="false" outlineLevel="0" collapsed="false">
      <c r="A39" s="58" t="s">
        <v>43</v>
      </c>
      <c r="B39" s="62" t="s">
        <v>80</v>
      </c>
      <c r="C39" s="62"/>
      <c r="D39" s="62"/>
      <c r="E39" s="62"/>
      <c r="F39" s="62"/>
      <c r="G39" s="62"/>
      <c r="H39" s="69" t="n">
        <f aca="false">(1/12*0.3333)</f>
        <v>0.027775</v>
      </c>
      <c r="I39" s="61" t="n">
        <f aca="false">H39*I33</f>
        <v>55.9360725</v>
      </c>
      <c r="J39" s="70"/>
      <c r="K39" s="70"/>
    </row>
    <row r="40" customFormat="false" ht="12.75" hidden="false" customHeight="false" outlineLevel="0" collapsed="false">
      <c r="A40" s="58" t="s">
        <v>81</v>
      </c>
      <c r="B40" s="58"/>
      <c r="C40" s="58"/>
      <c r="D40" s="58"/>
      <c r="E40" s="58"/>
      <c r="F40" s="58"/>
      <c r="G40" s="58"/>
      <c r="H40" s="71" t="n">
        <f aca="false">SUM(H37:H39)</f>
        <v>0.194441666666667</v>
      </c>
      <c r="I40" s="64" t="n">
        <f aca="false">I37+I38+I39</f>
        <v>391.5860725</v>
      </c>
      <c r="J40" s="70"/>
      <c r="K40" s="70"/>
    </row>
    <row r="41" customFormat="false" ht="12.75" hidden="false" customHeight="false" outlineLevel="0" collapsed="false">
      <c r="A41" s="72"/>
      <c r="B41" s="72"/>
      <c r="C41" s="72"/>
      <c r="D41" s="72"/>
      <c r="E41" s="72"/>
      <c r="F41" s="72"/>
      <c r="G41" s="72"/>
      <c r="H41" s="72"/>
      <c r="I41" s="72"/>
      <c r="J41" s="70"/>
      <c r="K41" s="70"/>
    </row>
    <row r="42" customFormat="false" ht="12.75" hidden="false" customHeight="false" outlineLevel="0" collapsed="false">
      <c r="A42" s="49" t="s">
        <v>82</v>
      </c>
      <c r="B42" s="49"/>
      <c r="C42" s="49"/>
      <c r="D42" s="49"/>
      <c r="E42" s="49"/>
      <c r="F42" s="49"/>
      <c r="G42" s="49"/>
      <c r="H42" s="49" t="s">
        <v>65</v>
      </c>
      <c r="I42" s="49" t="s">
        <v>66</v>
      </c>
      <c r="J42" s="70"/>
      <c r="K42" s="70"/>
      <c r="L42" s="73"/>
    </row>
    <row r="43" customFormat="false" ht="12.75" hidden="false" customHeight="false" outlineLevel="0" collapsed="false">
      <c r="A43" s="58" t="s">
        <v>37</v>
      </c>
      <c r="B43" s="62" t="s">
        <v>83</v>
      </c>
      <c r="C43" s="62"/>
      <c r="D43" s="62"/>
      <c r="E43" s="62"/>
      <c r="F43" s="62"/>
      <c r="G43" s="62"/>
      <c r="H43" s="69" t="n">
        <v>0.2</v>
      </c>
      <c r="I43" s="61" t="n">
        <f aca="false">(H43*I33)+(H43*I40)</f>
        <v>481.0972145</v>
      </c>
      <c r="J43" s="70"/>
      <c r="K43" s="70"/>
      <c r="L43" s="73"/>
    </row>
    <row r="44" customFormat="false" ht="12.75" hidden="false" customHeight="false" outlineLevel="0" collapsed="false">
      <c r="A44" s="58" t="s">
        <v>40</v>
      </c>
      <c r="B44" s="62" t="s">
        <v>84</v>
      </c>
      <c r="C44" s="62"/>
      <c r="D44" s="62"/>
      <c r="E44" s="62"/>
      <c r="F44" s="62"/>
      <c r="G44" s="62"/>
      <c r="H44" s="69" t="n">
        <v>0.025</v>
      </c>
      <c r="I44" s="61" t="n">
        <f aca="false">(H44*I33)+(H44*I40)</f>
        <v>60.1371518125</v>
      </c>
      <c r="J44" s="70"/>
      <c r="K44" s="70"/>
    </row>
    <row r="45" customFormat="false" ht="12.75" hidden="false" customHeight="false" outlineLevel="0" collapsed="false">
      <c r="A45" s="58" t="s">
        <v>43</v>
      </c>
      <c r="B45" s="62" t="s">
        <v>85</v>
      </c>
      <c r="C45" s="62"/>
      <c r="D45" s="62"/>
      <c r="E45" s="62"/>
      <c r="F45" s="62"/>
      <c r="G45" s="62"/>
      <c r="H45" s="69" t="n">
        <v>0.03</v>
      </c>
      <c r="I45" s="61" t="n">
        <f aca="false">(H45*I33)+(H45*I40)</f>
        <v>72.164582175</v>
      </c>
      <c r="J45" s="70"/>
      <c r="K45" s="70"/>
    </row>
    <row r="46" customFormat="false" ht="12.75" hidden="false" customHeight="false" outlineLevel="0" collapsed="false">
      <c r="A46" s="58" t="s">
        <v>45</v>
      </c>
      <c r="B46" s="62" t="s">
        <v>86</v>
      </c>
      <c r="C46" s="62"/>
      <c r="D46" s="62"/>
      <c r="E46" s="62"/>
      <c r="F46" s="62"/>
      <c r="G46" s="62"/>
      <c r="H46" s="69" t="n">
        <v>0.015</v>
      </c>
      <c r="I46" s="61" t="n">
        <f aca="false">(H46*I33)+(H46*I40)</f>
        <v>36.0822910875</v>
      </c>
      <c r="J46" s="70"/>
      <c r="K46" s="70"/>
    </row>
    <row r="47" customFormat="false" ht="12.75" hidden="false" customHeight="false" outlineLevel="0" collapsed="false">
      <c r="A47" s="58" t="s">
        <v>47</v>
      </c>
      <c r="B47" s="62" t="s">
        <v>87</v>
      </c>
      <c r="C47" s="62"/>
      <c r="D47" s="62"/>
      <c r="E47" s="62"/>
      <c r="F47" s="62"/>
      <c r="G47" s="62"/>
      <c r="H47" s="69" t="n">
        <v>0.01</v>
      </c>
      <c r="I47" s="61" t="n">
        <f aca="false">(H47*I33)+(H47*I40)</f>
        <v>24.054860725</v>
      </c>
      <c r="J47" s="70"/>
      <c r="K47" s="70"/>
    </row>
    <row r="48" customFormat="false" ht="12.75" hidden="false" customHeight="false" outlineLevel="0" collapsed="false">
      <c r="A48" s="58" t="s">
        <v>71</v>
      </c>
      <c r="B48" s="62" t="s">
        <v>88</v>
      </c>
      <c r="C48" s="62"/>
      <c r="D48" s="62"/>
      <c r="E48" s="62"/>
      <c r="F48" s="62"/>
      <c r="G48" s="62"/>
      <c r="H48" s="69" t="n">
        <v>0.006</v>
      </c>
      <c r="I48" s="61" t="n">
        <f aca="false">(H48*I33)+(H48*I40)</f>
        <v>14.432916435</v>
      </c>
      <c r="J48" s="67"/>
    </row>
    <row r="49" customFormat="false" ht="12.75" hidden="false" customHeight="false" outlineLevel="0" collapsed="false">
      <c r="A49" s="58" t="s">
        <v>73</v>
      </c>
      <c r="B49" s="62" t="s">
        <v>89</v>
      </c>
      <c r="C49" s="62"/>
      <c r="D49" s="62"/>
      <c r="E49" s="62"/>
      <c r="F49" s="62"/>
      <c r="G49" s="62"/>
      <c r="H49" s="69" t="n">
        <v>0.002</v>
      </c>
      <c r="I49" s="61" t="n">
        <f aca="false">(H49*I33)+(H49*I40)</f>
        <v>4.810972145</v>
      </c>
      <c r="J49" s="67"/>
    </row>
    <row r="50" customFormat="false" ht="12.75" hidden="false" customHeight="false" outlineLevel="0" collapsed="false">
      <c r="A50" s="58" t="s">
        <v>90</v>
      </c>
      <c r="B50" s="62" t="s">
        <v>91</v>
      </c>
      <c r="C50" s="62"/>
      <c r="D50" s="62"/>
      <c r="E50" s="62"/>
      <c r="F50" s="62"/>
      <c r="G50" s="62"/>
      <c r="H50" s="69" t="n">
        <v>0.08</v>
      </c>
      <c r="I50" s="61" t="n">
        <f aca="false">(H50*I33)+(H50*I40)</f>
        <v>192.4388858</v>
      </c>
      <c r="J50" s="67"/>
    </row>
    <row r="51" customFormat="false" ht="12.75" hidden="false" customHeight="false" outlineLevel="0" collapsed="false">
      <c r="A51" s="58" t="s">
        <v>92</v>
      </c>
      <c r="B51" s="58"/>
      <c r="C51" s="58"/>
      <c r="D51" s="58"/>
      <c r="E51" s="58"/>
      <c r="F51" s="58"/>
      <c r="G51" s="58"/>
      <c r="H51" s="71" t="n">
        <f aca="false">SUM(H43:H50)</f>
        <v>0.368</v>
      </c>
      <c r="I51" s="64" t="n">
        <f aca="false">SUM(I43:I50)</f>
        <v>885.21887468</v>
      </c>
      <c r="J51" s="67"/>
      <c r="K51" s="74"/>
    </row>
    <row r="52" customFormat="false" ht="12.75" hidden="false" customHeight="false" outlineLevel="0" collapsed="false">
      <c r="A52" s="75"/>
      <c r="B52" s="75"/>
      <c r="C52" s="75"/>
      <c r="D52" s="75"/>
      <c r="E52" s="75"/>
      <c r="F52" s="75"/>
      <c r="G52" s="75"/>
      <c r="H52" s="75"/>
      <c r="I52" s="75"/>
      <c r="J52" s="67"/>
    </row>
    <row r="53" customFormat="false" ht="12.75" hidden="false" customHeight="false" outlineLevel="0" collapsed="false">
      <c r="A53" s="76" t="s">
        <v>93</v>
      </c>
      <c r="B53" s="76"/>
      <c r="C53" s="76"/>
      <c r="D53" s="76"/>
      <c r="E53" s="76"/>
      <c r="F53" s="76"/>
      <c r="G53" s="76"/>
      <c r="H53" s="77"/>
      <c r="I53" s="76" t="s">
        <v>66</v>
      </c>
      <c r="J53" s="67"/>
    </row>
    <row r="54" customFormat="false" ht="12.75" hidden="false" customHeight="true" outlineLevel="0" collapsed="false">
      <c r="A54" s="58" t="s">
        <v>37</v>
      </c>
      <c r="B54" s="59" t="s">
        <v>94</v>
      </c>
      <c r="C54" s="59"/>
      <c r="D54" s="59"/>
      <c r="E54" s="78" t="n">
        <v>2</v>
      </c>
      <c r="F54" s="79" t="n">
        <v>3</v>
      </c>
      <c r="G54" s="78" t="n">
        <v>22</v>
      </c>
      <c r="H54" s="80" t="s">
        <v>95</v>
      </c>
      <c r="I54" s="61" t="n">
        <f aca="false">(E54*F54*G54)-(I26*0.06)</f>
        <v>11.166</v>
      </c>
      <c r="J54" s="67"/>
      <c r="L54" s="81"/>
    </row>
    <row r="55" customFormat="false" ht="12.75" hidden="false" customHeight="true" outlineLevel="0" collapsed="false">
      <c r="A55" s="58" t="s">
        <v>40</v>
      </c>
      <c r="B55" s="59" t="s">
        <v>96</v>
      </c>
      <c r="C55" s="59"/>
      <c r="D55" s="59"/>
      <c r="E55" s="78" t="n">
        <v>1</v>
      </c>
      <c r="F55" s="79" t="n">
        <v>23.98</v>
      </c>
      <c r="G55" s="78" t="n">
        <v>26</v>
      </c>
      <c r="H55" s="80" t="s">
        <v>95</v>
      </c>
      <c r="I55" s="61" t="n">
        <f aca="false">(E55*F55*(1-0.2)*G55)</f>
        <v>498.784</v>
      </c>
      <c r="J55" s="67"/>
      <c r="L55" s="81"/>
    </row>
    <row r="56" customFormat="false" ht="12.75" hidden="false" customHeight="false" outlineLevel="0" collapsed="false">
      <c r="A56" s="58" t="s">
        <v>43</v>
      </c>
      <c r="B56" s="60" t="s">
        <v>97</v>
      </c>
      <c r="C56" s="60"/>
      <c r="D56" s="60"/>
      <c r="E56" s="60"/>
      <c r="F56" s="60"/>
      <c r="G56" s="60"/>
      <c r="H56" s="80" t="s">
        <v>95</v>
      </c>
      <c r="I56" s="61" t="n">
        <v>135</v>
      </c>
      <c r="J56" s="67"/>
      <c r="L56" s="81"/>
    </row>
    <row r="57" customFormat="false" ht="12.75" hidden="false" customHeight="false" outlineLevel="0" collapsed="false">
      <c r="A57" s="58" t="s">
        <v>45</v>
      </c>
      <c r="B57" s="62" t="s">
        <v>98</v>
      </c>
      <c r="C57" s="62"/>
      <c r="D57" s="62"/>
      <c r="E57" s="62"/>
      <c r="F57" s="62"/>
      <c r="G57" s="62"/>
      <c r="H57" s="82"/>
      <c r="I57" s="61" t="n">
        <f aca="false">H57/12</f>
        <v>0</v>
      </c>
      <c r="J57" s="67"/>
    </row>
    <row r="58" customFormat="false" ht="12.75" hidden="false" customHeight="false" outlineLevel="0" collapsed="false">
      <c r="A58" s="58" t="s">
        <v>47</v>
      </c>
      <c r="B58" s="62" t="s">
        <v>99</v>
      </c>
      <c r="C58" s="62"/>
      <c r="D58" s="62"/>
      <c r="E58" s="62"/>
      <c r="F58" s="62"/>
      <c r="G58" s="62"/>
      <c r="H58" s="80" t="s">
        <v>95</v>
      </c>
      <c r="I58" s="61"/>
      <c r="J58" s="67"/>
    </row>
    <row r="59" customFormat="false" ht="12.75" hidden="false" customHeight="false" outlineLevel="0" collapsed="false">
      <c r="A59" s="58" t="s">
        <v>71</v>
      </c>
      <c r="B59" s="60" t="s">
        <v>100</v>
      </c>
      <c r="C59" s="60"/>
      <c r="D59" s="60"/>
      <c r="E59" s="60"/>
      <c r="F59" s="60"/>
      <c r="G59" s="60"/>
      <c r="H59" s="80" t="s">
        <v>95</v>
      </c>
      <c r="I59" s="61" t="n">
        <v>0</v>
      </c>
      <c r="J59" s="67"/>
    </row>
    <row r="60" customFormat="false" ht="12.75" hidden="false" customHeight="false" outlineLevel="0" collapsed="false">
      <c r="A60" s="58" t="s">
        <v>101</v>
      </c>
      <c r="B60" s="58"/>
      <c r="C60" s="58"/>
      <c r="D60" s="58"/>
      <c r="E60" s="58"/>
      <c r="F60" s="58"/>
      <c r="G60" s="58"/>
      <c r="H60" s="58"/>
      <c r="I60" s="64" t="n">
        <f aca="false">TRUNC(SUM(I54:I59),2)</f>
        <v>644.95</v>
      </c>
      <c r="J60" s="67"/>
    </row>
    <row r="61" customFormat="false" ht="39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67"/>
    </row>
    <row r="62" customFormat="false" ht="12.75" hidden="false" customHeight="false" outlineLevel="0" collapsed="false">
      <c r="A62" s="84" t="s">
        <v>102</v>
      </c>
      <c r="B62" s="84"/>
      <c r="C62" s="84"/>
      <c r="D62" s="84"/>
      <c r="E62" s="84"/>
      <c r="F62" s="84"/>
      <c r="G62" s="84"/>
      <c r="H62" s="84"/>
      <c r="I62" s="84"/>
      <c r="J62" s="67"/>
    </row>
    <row r="63" customFormat="false" ht="12.75" hidden="false" customHeight="false" outlineLevel="0" collapsed="false">
      <c r="A63" s="58" t="s">
        <v>103</v>
      </c>
      <c r="B63" s="58"/>
      <c r="C63" s="58"/>
      <c r="D63" s="58"/>
      <c r="E63" s="58"/>
      <c r="F63" s="58"/>
      <c r="G63" s="58"/>
      <c r="H63" s="58"/>
      <c r="I63" s="58" t="s">
        <v>66</v>
      </c>
      <c r="J63" s="67"/>
    </row>
    <row r="64" customFormat="false" ht="12.75" hidden="false" customHeight="false" outlineLevel="0" collapsed="false">
      <c r="A64" s="58" t="s">
        <v>104</v>
      </c>
      <c r="B64" s="80" t="s">
        <v>105</v>
      </c>
      <c r="C64" s="80"/>
      <c r="D64" s="80"/>
      <c r="E64" s="80"/>
      <c r="F64" s="80"/>
      <c r="G64" s="80"/>
      <c r="H64" s="80"/>
      <c r="I64" s="61" t="n">
        <f aca="false">I40</f>
        <v>391.5860725</v>
      </c>
      <c r="J64" s="67"/>
    </row>
    <row r="65" customFormat="false" ht="12.75" hidden="false" customHeight="false" outlineLevel="0" collapsed="false">
      <c r="A65" s="58" t="s">
        <v>106</v>
      </c>
      <c r="B65" s="80" t="s">
        <v>107</v>
      </c>
      <c r="C65" s="80"/>
      <c r="D65" s="80"/>
      <c r="E65" s="80"/>
      <c r="F65" s="80"/>
      <c r="G65" s="80"/>
      <c r="H65" s="80"/>
      <c r="I65" s="61" t="n">
        <f aca="false">I51</f>
        <v>885.21887468</v>
      </c>
      <c r="J65" s="67"/>
    </row>
    <row r="66" customFormat="false" ht="12.75" hidden="false" customHeight="false" outlineLevel="0" collapsed="false">
      <c r="A66" s="58" t="s">
        <v>108</v>
      </c>
      <c r="B66" s="80" t="s">
        <v>109</v>
      </c>
      <c r="C66" s="80"/>
      <c r="D66" s="80"/>
      <c r="E66" s="80"/>
      <c r="F66" s="80"/>
      <c r="G66" s="80"/>
      <c r="H66" s="80"/>
      <c r="I66" s="61" t="n">
        <f aca="false">I60</f>
        <v>644.95</v>
      </c>
      <c r="J66" s="67"/>
    </row>
    <row r="67" customFormat="false" ht="12.75" hidden="false" customHeight="false" outlineLevel="0" collapsed="false">
      <c r="A67" s="58" t="s">
        <v>110</v>
      </c>
      <c r="B67" s="58"/>
      <c r="C67" s="58"/>
      <c r="D67" s="58"/>
      <c r="E67" s="58"/>
      <c r="F67" s="58"/>
      <c r="G67" s="58"/>
      <c r="H67" s="58"/>
      <c r="I67" s="64" t="n">
        <f aca="false">TRUNC(SUM(I64:I66),2)</f>
        <v>1921.75</v>
      </c>
      <c r="J67" s="67"/>
    </row>
    <row r="68" customFormat="false" ht="12.75" hidden="false" customHeight="false" outlineLevel="0" collapsed="false">
      <c r="A68" s="85"/>
      <c r="B68" s="85"/>
      <c r="C68" s="85"/>
      <c r="D68" s="85"/>
      <c r="E68" s="85"/>
      <c r="F68" s="85"/>
      <c r="G68" s="85"/>
      <c r="H68" s="85"/>
      <c r="I68" s="85"/>
      <c r="J68" s="67"/>
    </row>
    <row r="69" customFormat="false" ht="12.75" hidden="false" customHeight="false" outlineLevel="0" collapsed="false">
      <c r="A69" s="50" t="s">
        <v>111</v>
      </c>
      <c r="B69" s="50"/>
      <c r="C69" s="50"/>
      <c r="D69" s="50"/>
      <c r="E69" s="50"/>
      <c r="F69" s="50"/>
      <c r="G69" s="50"/>
      <c r="H69" s="50"/>
      <c r="I69" s="50"/>
      <c r="J69" s="67"/>
    </row>
    <row r="70" customFormat="false" ht="12.75" hidden="false" customHeight="false" outlineLevel="0" collapsed="false">
      <c r="A70" s="49" t="n">
        <v>3</v>
      </c>
      <c r="B70" s="49" t="s">
        <v>112</v>
      </c>
      <c r="C70" s="49"/>
      <c r="D70" s="49"/>
      <c r="E70" s="49"/>
      <c r="F70" s="49"/>
      <c r="G70" s="49"/>
      <c r="H70" s="76" t="s">
        <v>65</v>
      </c>
      <c r="I70" s="49" t="s">
        <v>66</v>
      </c>
      <c r="J70" s="67"/>
    </row>
    <row r="71" customFormat="false" ht="12.75" hidden="false" customHeight="false" outlineLevel="0" collapsed="false">
      <c r="A71" s="58" t="s">
        <v>37</v>
      </c>
      <c r="B71" s="86" t="s">
        <v>113</v>
      </c>
      <c r="C71" s="86"/>
      <c r="D71" s="86"/>
      <c r="E71" s="86"/>
      <c r="F71" s="86"/>
      <c r="G71" s="86"/>
      <c r="H71" s="87" t="n">
        <f aca="false">5%/12</f>
        <v>0.00416666666666667</v>
      </c>
      <c r="I71" s="88" t="n">
        <f aca="false">H71*I33</f>
        <v>8.39125</v>
      </c>
      <c r="J71" s="67"/>
    </row>
    <row r="72" customFormat="false" ht="12.75" hidden="false" customHeight="false" outlineLevel="0" collapsed="false">
      <c r="A72" s="58" t="s">
        <v>40</v>
      </c>
      <c r="B72" s="86" t="s">
        <v>114</v>
      </c>
      <c r="C72" s="86"/>
      <c r="D72" s="86"/>
      <c r="E72" s="86"/>
      <c r="F72" s="86"/>
      <c r="G72" s="86"/>
      <c r="H72" s="69" t="n">
        <f aca="false">H71*H50</f>
        <v>0.000333333333333333</v>
      </c>
      <c r="I72" s="88" t="n">
        <f aca="false">H72*I33</f>
        <v>0.6713</v>
      </c>
      <c r="J72" s="67"/>
    </row>
    <row r="73" customFormat="false" ht="12.75" hidden="false" customHeight="false" outlineLevel="0" collapsed="false">
      <c r="A73" s="58" t="s">
        <v>43</v>
      </c>
      <c r="B73" s="86" t="s">
        <v>115</v>
      </c>
      <c r="C73" s="86"/>
      <c r="D73" s="86"/>
      <c r="E73" s="86"/>
      <c r="F73" s="86"/>
      <c r="G73" s="86"/>
      <c r="H73" s="69" t="n">
        <v>0.02</v>
      </c>
      <c r="I73" s="88" t="n">
        <f aca="false">H73*I33</f>
        <v>40.278</v>
      </c>
      <c r="J73" s="67"/>
    </row>
    <row r="74" customFormat="false" ht="12.75" hidden="false" customHeight="false" outlineLevel="0" collapsed="false">
      <c r="A74" s="58" t="s">
        <v>45</v>
      </c>
      <c r="B74" s="86" t="s">
        <v>116</v>
      </c>
      <c r="C74" s="86"/>
      <c r="D74" s="86"/>
      <c r="E74" s="86"/>
      <c r="F74" s="86"/>
      <c r="G74" s="86"/>
      <c r="H74" s="89" t="n">
        <f aca="false">7/30/12*100%</f>
        <v>0.0194444444444444</v>
      </c>
      <c r="I74" s="88" t="n">
        <f aca="false">H74*I33</f>
        <v>39.1591666666667</v>
      </c>
      <c r="J74" s="67"/>
    </row>
    <row r="75" customFormat="false" ht="12.75" hidden="false" customHeight="false" outlineLevel="0" collapsed="false">
      <c r="A75" s="58" t="s">
        <v>47</v>
      </c>
      <c r="B75" s="86" t="s">
        <v>117</v>
      </c>
      <c r="C75" s="86"/>
      <c r="D75" s="86"/>
      <c r="E75" s="86"/>
      <c r="F75" s="86"/>
      <c r="G75" s="86"/>
      <c r="H75" s="69" t="n">
        <f aca="false">H74*H51</f>
        <v>0.00715555555555556</v>
      </c>
      <c r="I75" s="88" t="n">
        <f aca="false">H75*I33</f>
        <v>14.4105733333333</v>
      </c>
      <c r="J75" s="67"/>
    </row>
    <row r="76" customFormat="false" ht="12.75" hidden="false" customHeight="false" outlineLevel="0" collapsed="false">
      <c r="A76" s="58" t="s">
        <v>71</v>
      </c>
      <c r="B76" s="86" t="s">
        <v>118</v>
      </c>
      <c r="C76" s="86"/>
      <c r="D76" s="86"/>
      <c r="E76" s="86"/>
      <c r="F76" s="86"/>
      <c r="G76" s="86"/>
      <c r="H76" s="69" t="n">
        <v>0.02</v>
      </c>
      <c r="I76" s="88" t="n">
        <f aca="false">H76*I33</f>
        <v>40.278</v>
      </c>
      <c r="J76" s="67"/>
    </row>
    <row r="77" customFormat="false" ht="12.75" hidden="false" customHeight="false" outlineLevel="0" collapsed="false">
      <c r="A77" s="58" t="s">
        <v>119</v>
      </c>
      <c r="B77" s="58"/>
      <c r="C77" s="58"/>
      <c r="D77" s="58"/>
      <c r="E77" s="58"/>
      <c r="F77" s="58"/>
      <c r="G77" s="58"/>
      <c r="H77" s="90" t="n">
        <f aca="false">TRUNC(SUM(H71:H76),4)</f>
        <v>0.0711</v>
      </c>
      <c r="I77" s="64" t="n">
        <f aca="false">TRUNC(SUM(I71:I76),2)</f>
        <v>143.18</v>
      </c>
      <c r="J77" s="67"/>
    </row>
    <row r="78" customFormat="false" ht="12.75" hidden="false" customHeight="false" outlineLevel="0" collapsed="false">
      <c r="A78" s="91"/>
      <c r="B78" s="91"/>
      <c r="C78" s="91"/>
      <c r="D78" s="91"/>
      <c r="E78" s="91"/>
      <c r="F78" s="91"/>
      <c r="G78" s="91"/>
      <c r="H78" s="91"/>
      <c r="I78" s="91"/>
      <c r="J78" s="67"/>
    </row>
    <row r="79" customFormat="false" ht="12.75" hidden="false" customHeight="false" outlineLevel="0" collapsed="false">
      <c r="A79" s="50" t="s">
        <v>120</v>
      </c>
      <c r="B79" s="50"/>
      <c r="C79" s="50"/>
      <c r="D79" s="50"/>
      <c r="E79" s="50"/>
      <c r="F79" s="50"/>
      <c r="G79" s="50"/>
      <c r="H79" s="50"/>
      <c r="I79" s="50"/>
      <c r="J79" s="67"/>
    </row>
    <row r="80" customFormat="false" ht="12.75" hidden="false" customHeight="false" outlineLevel="0" collapsed="false">
      <c r="A80" s="58" t="s">
        <v>121</v>
      </c>
      <c r="B80" s="58"/>
      <c r="C80" s="58"/>
      <c r="D80" s="58"/>
      <c r="E80" s="58"/>
      <c r="F80" s="58"/>
      <c r="G80" s="58"/>
      <c r="H80" s="58" t="s">
        <v>65</v>
      </c>
      <c r="I80" s="58" t="s">
        <v>66</v>
      </c>
      <c r="J80" s="67"/>
    </row>
    <row r="81" customFormat="false" ht="12.75" hidden="false" customHeight="false" outlineLevel="0" collapsed="false">
      <c r="A81" s="58" t="s">
        <v>37</v>
      </c>
      <c r="B81" s="62" t="s">
        <v>122</v>
      </c>
      <c r="C81" s="62"/>
      <c r="D81" s="62"/>
      <c r="E81" s="62"/>
      <c r="F81" s="62"/>
      <c r="G81" s="62"/>
      <c r="H81" s="69" t="n">
        <f aca="false">(1/12) + (1/12*0.3333)</f>
        <v>0.111108333333333</v>
      </c>
      <c r="I81" s="61" t="n">
        <f aca="false">$I$33*H81</f>
        <v>223.7610725</v>
      </c>
      <c r="J81" s="67"/>
    </row>
    <row r="82" customFormat="false" ht="12.75" hidden="false" customHeight="false" outlineLevel="0" collapsed="false">
      <c r="A82" s="58" t="s">
        <v>40</v>
      </c>
      <c r="B82" s="62" t="s">
        <v>123</v>
      </c>
      <c r="C82" s="62"/>
      <c r="D82" s="62"/>
      <c r="E82" s="62"/>
      <c r="F82" s="62"/>
      <c r="G82" s="62"/>
      <c r="H82" s="69" t="n">
        <v>0.002778</v>
      </c>
      <c r="I82" s="61" t="n">
        <f aca="false">$I$33*H82</f>
        <v>5.5946142</v>
      </c>
      <c r="J82" s="67"/>
    </row>
    <row r="83" customFormat="false" ht="12.75" hidden="false" customHeight="false" outlineLevel="0" collapsed="false">
      <c r="A83" s="58" t="s">
        <v>43</v>
      </c>
      <c r="B83" s="62" t="s">
        <v>124</v>
      </c>
      <c r="C83" s="62"/>
      <c r="D83" s="62"/>
      <c r="E83" s="62"/>
      <c r="F83" s="62"/>
      <c r="G83" s="62"/>
      <c r="H83" s="69" t="n">
        <v>0.000208</v>
      </c>
      <c r="I83" s="61" t="n">
        <f aca="false">$I$33*H83</f>
        <v>0.4188912</v>
      </c>
      <c r="J83" s="67"/>
    </row>
    <row r="84" customFormat="false" ht="12.75" hidden="false" customHeight="false" outlineLevel="0" collapsed="false">
      <c r="A84" s="58" t="s">
        <v>45</v>
      </c>
      <c r="B84" s="62" t="s">
        <v>125</v>
      </c>
      <c r="C84" s="62"/>
      <c r="D84" s="62"/>
      <c r="E84" s="62"/>
      <c r="F84" s="62"/>
      <c r="G84" s="62"/>
      <c r="H84" s="69" t="n">
        <v>0.005</v>
      </c>
      <c r="I84" s="61" t="n">
        <f aca="false">$I$33*H84</f>
        <v>10.0695</v>
      </c>
      <c r="J84" s="67"/>
    </row>
    <row r="85" customFormat="false" ht="12.75" hidden="false" customHeight="false" outlineLevel="0" collapsed="false">
      <c r="A85" s="58" t="s">
        <v>47</v>
      </c>
      <c r="B85" s="62" t="s">
        <v>126</v>
      </c>
      <c r="C85" s="62"/>
      <c r="D85" s="62"/>
      <c r="E85" s="62"/>
      <c r="F85" s="62"/>
      <c r="G85" s="62"/>
      <c r="H85" s="69" t="n">
        <v>0.00074</v>
      </c>
      <c r="I85" s="61" t="n">
        <f aca="false">$I$33*H85</f>
        <v>1.490286</v>
      </c>
      <c r="J85" s="67"/>
    </row>
    <row r="86" customFormat="false" ht="12.75" hidden="false" customHeight="false" outlineLevel="0" collapsed="false">
      <c r="A86" s="58" t="s">
        <v>71</v>
      </c>
      <c r="B86" s="62" t="s">
        <v>127</v>
      </c>
      <c r="C86" s="62"/>
      <c r="D86" s="62"/>
      <c r="E86" s="62"/>
      <c r="F86" s="62"/>
      <c r="G86" s="62"/>
      <c r="H86" s="69" t="n">
        <v>0.002778</v>
      </c>
      <c r="I86" s="61" t="n">
        <f aca="false">$I$33*H86</f>
        <v>5.5946142</v>
      </c>
      <c r="J86" s="67"/>
    </row>
    <row r="87" customFormat="false" ht="12.75" hidden="false" customHeight="false" outlineLevel="0" collapsed="false">
      <c r="A87" s="58"/>
      <c r="B87" s="58" t="s">
        <v>128</v>
      </c>
      <c r="C87" s="58"/>
      <c r="D87" s="58"/>
      <c r="E87" s="58"/>
      <c r="F87" s="58"/>
      <c r="G87" s="58"/>
      <c r="H87" s="71" t="n">
        <f aca="false">H81+H82+H83+H84+H85+H86</f>
        <v>0.122612333333333</v>
      </c>
      <c r="I87" s="64" t="n">
        <f aca="false">I81+I82+I83+I84+I85+I86</f>
        <v>246.9289781</v>
      </c>
      <c r="J87" s="67"/>
    </row>
    <row r="88" customFormat="false" ht="12.75" hidden="false" customHeight="false" outlineLevel="0" collapsed="false">
      <c r="A88" s="92"/>
      <c r="B88" s="92"/>
      <c r="C88" s="92"/>
      <c r="D88" s="92"/>
      <c r="E88" s="92"/>
      <c r="F88" s="92"/>
      <c r="G88" s="92"/>
      <c r="H88" s="92"/>
      <c r="I88" s="92"/>
      <c r="J88" s="67"/>
    </row>
    <row r="89" customFormat="false" ht="12.75" hidden="false" customHeight="false" outlineLevel="0" collapsed="false">
      <c r="A89" s="49" t="s">
        <v>129</v>
      </c>
      <c r="B89" s="49"/>
      <c r="C89" s="49"/>
      <c r="D89" s="49"/>
      <c r="E89" s="49"/>
      <c r="F89" s="49"/>
      <c r="G89" s="49"/>
      <c r="H89" s="49" t="s">
        <v>65</v>
      </c>
      <c r="I89" s="49" t="s">
        <v>66</v>
      </c>
      <c r="J89" s="67"/>
    </row>
    <row r="90" customFormat="false" ht="12.75" hidden="false" customHeight="false" outlineLevel="0" collapsed="false">
      <c r="A90" s="49" t="s">
        <v>37</v>
      </c>
      <c r="B90" s="48" t="s">
        <v>130</v>
      </c>
      <c r="C90" s="48"/>
      <c r="D90" s="48"/>
      <c r="E90" s="48"/>
      <c r="F90" s="48"/>
      <c r="G90" s="48"/>
      <c r="H90" s="93" t="n">
        <v>0</v>
      </c>
      <c r="I90" s="57" t="n">
        <f aca="false">$I$33*H90</f>
        <v>0</v>
      </c>
      <c r="J90" s="67"/>
    </row>
    <row r="91" customFormat="false" ht="12.75" hidden="false" customHeight="false" outlineLevel="0" collapsed="false">
      <c r="A91" s="49" t="s">
        <v>131</v>
      </c>
      <c r="B91" s="49"/>
      <c r="C91" s="49"/>
      <c r="D91" s="49"/>
      <c r="E91" s="49"/>
      <c r="F91" s="49"/>
      <c r="G91" s="49"/>
      <c r="H91" s="94" t="n">
        <f aca="false">H90</f>
        <v>0</v>
      </c>
      <c r="I91" s="95" t="n">
        <f aca="false">I90</f>
        <v>0</v>
      </c>
      <c r="J91" s="67"/>
    </row>
    <row r="92" customFormat="false" ht="12.75" hidden="false" customHeight="false" outlineLevel="0" collapsed="false">
      <c r="A92" s="96"/>
      <c r="B92" s="96"/>
      <c r="C92" s="96"/>
      <c r="D92" s="96"/>
      <c r="E92" s="96"/>
      <c r="F92" s="96"/>
      <c r="G92" s="96"/>
      <c r="H92" s="96"/>
      <c r="I92" s="96"/>
      <c r="J92" s="67"/>
    </row>
    <row r="93" customFormat="false" ht="12.75" hidden="false" customHeight="false" outlineLevel="0" collapsed="false">
      <c r="A93" s="84" t="s">
        <v>132</v>
      </c>
      <c r="B93" s="84"/>
      <c r="C93" s="84"/>
      <c r="D93" s="84"/>
      <c r="E93" s="84"/>
      <c r="F93" s="84"/>
      <c r="G93" s="84"/>
      <c r="H93" s="84"/>
      <c r="I93" s="84"/>
      <c r="J93" s="67"/>
    </row>
    <row r="94" customFormat="false" ht="12.75" hidden="false" customHeight="false" outlineLevel="0" collapsed="false">
      <c r="A94" s="58" t="s">
        <v>133</v>
      </c>
      <c r="B94" s="58"/>
      <c r="C94" s="58"/>
      <c r="D94" s="58"/>
      <c r="E94" s="58"/>
      <c r="F94" s="58"/>
      <c r="G94" s="58"/>
      <c r="H94" s="58"/>
      <c r="I94" s="58" t="s">
        <v>66</v>
      </c>
      <c r="J94" s="67"/>
    </row>
    <row r="95" customFormat="false" ht="12.75" hidden="false" customHeight="false" outlineLevel="0" collapsed="false">
      <c r="A95" s="58" t="s">
        <v>134</v>
      </c>
      <c r="B95" s="80" t="s">
        <v>135</v>
      </c>
      <c r="C95" s="80"/>
      <c r="D95" s="80"/>
      <c r="E95" s="80"/>
      <c r="F95" s="80"/>
      <c r="G95" s="80"/>
      <c r="H95" s="80"/>
      <c r="I95" s="61" t="n">
        <f aca="false">I87</f>
        <v>246.9289781</v>
      </c>
      <c r="J95" s="67"/>
    </row>
    <row r="96" customFormat="false" ht="12.75" hidden="false" customHeight="false" outlineLevel="0" collapsed="false">
      <c r="A96" s="58" t="s">
        <v>136</v>
      </c>
      <c r="B96" s="80" t="s">
        <v>137</v>
      </c>
      <c r="C96" s="80"/>
      <c r="D96" s="80"/>
      <c r="E96" s="80"/>
      <c r="F96" s="80"/>
      <c r="G96" s="80"/>
      <c r="H96" s="80"/>
      <c r="I96" s="61" t="n">
        <f aca="false">I91</f>
        <v>0</v>
      </c>
      <c r="J96" s="67"/>
    </row>
    <row r="97" customFormat="false" ht="12.75" hidden="false" customHeight="false" outlineLevel="0" collapsed="false">
      <c r="A97" s="58" t="s">
        <v>138</v>
      </c>
      <c r="B97" s="58"/>
      <c r="C97" s="58"/>
      <c r="D97" s="58"/>
      <c r="E97" s="58"/>
      <c r="F97" s="58"/>
      <c r="G97" s="58"/>
      <c r="H97" s="58"/>
      <c r="I97" s="64" t="n">
        <f aca="false">TRUNC(SUM(I95:I96),2)</f>
        <v>246.92</v>
      </c>
      <c r="J97" s="67"/>
    </row>
    <row r="98" customFormat="false" ht="12.75" hidden="false" customHeight="false" outlineLevel="0" collapsed="false">
      <c r="A98" s="85"/>
      <c r="B98" s="85"/>
      <c r="C98" s="85"/>
      <c r="D98" s="85"/>
      <c r="E98" s="85"/>
      <c r="F98" s="85"/>
      <c r="G98" s="85"/>
      <c r="H98" s="85"/>
      <c r="I98" s="85"/>
      <c r="J98" s="67"/>
    </row>
    <row r="99" customFormat="false" ht="12.75" hidden="false" customHeight="false" outlineLevel="0" collapsed="false">
      <c r="A99" s="50" t="s">
        <v>139</v>
      </c>
      <c r="B99" s="50"/>
      <c r="C99" s="50"/>
      <c r="D99" s="50"/>
      <c r="E99" s="50"/>
      <c r="F99" s="50"/>
      <c r="G99" s="50"/>
      <c r="H99" s="50"/>
      <c r="I99" s="50"/>
      <c r="J99" s="67"/>
    </row>
    <row r="100" customFormat="false" ht="12.75" hidden="false" customHeight="false" outlineLevel="0" collapsed="false">
      <c r="A100" s="49" t="n">
        <v>5</v>
      </c>
      <c r="B100" s="49" t="s">
        <v>140</v>
      </c>
      <c r="C100" s="49"/>
      <c r="D100" s="49"/>
      <c r="E100" s="49"/>
      <c r="F100" s="49"/>
      <c r="G100" s="49"/>
      <c r="H100" s="49"/>
      <c r="I100" s="49" t="s">
        <v>66</v>
      </c>
      <c r="J100" s="67"/>
    </row>
    <row r="101" customFormat="false" ht="12.75" hidden="false" customHeight="false" outlineLevel="0" collapsed="false">
      <c r="A101" s="49" t="s">
        <v>37</v>
      </c>
      <c r="B101" s="97" t="s">
        <v>141</v>
      </c>
      <c r="C101" s="97"/>
      <c r="D101" s="97"/>
      <c r="E101" s="97"/>
      <c r="F101" s="97"/>
      <c r="G101" s="97"/>
      <c r="H101" s="47" t="s">
        <v>95</v>
      </c>
      <c r="I101" s="57" t="n">
        <f aca="false">'Insumos-Fardamentos'!D9</f>
        <v>50.825</v>
      </c>
      <c r="J101" s="67"/>
    </row>
    <row r="102" customFormat="false" ht="12.75" hidden="false" customHeight="false" outlineLevel="0" collapsed="false">
      <c r="A102" s="49" t="s">
        <v>40</v>
      </c>
      <c r="B102" s="97" t="s">
        <v>142</v>
      </c>
      <c r="C102" s="97"/>
      <c r="D102" s="97"/>
      <c r="E102" s="97"/>
      <c r="F102" s="97"/>
      <c r="G102" s="97"/>
      <c r="H102" s="47" t="s">
        <v>95</v>
      </c>
      <c r="I102" s="57"/>
      <c r="J102" s="67"/>
    </row>
    <row r="103" customFormat="false" ht="12.75" hidden="false" customHeight="false" outlineLevel="0" collapsed="false">
      <c r="A103" s="98" t="s">
        <v>43</v>
      </c>
      <c r="B103" s="97" t="s">
        <v>143</v>
      </c>
      <c r="C103" s="97"/>
      <c r="D103" s="97"/>
      <c r="E103" s="97"/>
      <c r="F103" s="97"/>
      <c r="G103" s="97"/>
      <c r="H103" s="47" t="s">
        <v>95</v>
      </c>
      <c r="I103" s="57" t="n">
        <v>0</v>
      </c>
      <c r="J103" s="67"/>
    </row>
    <row r="104" customFormat="false" ht="12.75" hidden="false" customHeight="false" outlineLevel="0" collapsed="false">
      <c r="A104" s="98" t="s">
        <v>45</v>
      </c>
      <c r="B104" s="97" t="s">
        <v>144</v>
      </c>
      <c r="C104" s="97"/>
      <c r="D104" s="97"/>
      <c r="E104" s="97"/>
      <c r="F104" s="97"/>
      <c r="G104" s="97"/>
      <c r="H104" s="47" t="s">
        <v>95</v>
      </c>
      <c r="I104" s="57" t="n">
        <v>0</v>
      </c>
      <c r="J104" s="67"/>
    </row>
    <row r="105" customFormat="false" ht="12.75" hidden="false" customHeight="false" outlineLevel="0" collapsed="false">
      <c r="A105" s="98" t="s">
        <v>47</v>
      </c>
      <c r="B105" s="97" t="s">
        <v>145</v>
      </c>
      <c r="C105" s="97"/>
      <c r="D105" s="97"/>
      <c r="E105" s="97"/>
      <c r="F105" s="97"/>
      <c r="G105" s="97"/>
      <c r="H105" s="47" t="s">
        <v>95</v>
      </c>
      <c r="I105" s="57" t="n">
        <f aca="false">'Insumos-Fardamentos'!D14</f>
        <v>47.26</v>
      </c>
      <c r="J105" s="67"/>
    </row>
    <row r="106" customFormat="false" ht="12.75" hidden="false" customHeight="false" outlineLevel="0" collapsed="false">
      <c r="A106" s="49" t="s">
        <v>146</v>
      </c>
      <c r="B106" s="49"/>
      <c r="C106" s="49"/>
      <c r="D106" s="49"/>
      <c r="E106" s="49"/>
      <c r="F106" s="49"/>
      <c r="G106" s="49"/>
      <c r="H106" s="94" t="s">
        <v>95</v>
      </c>
      <c r="I106" s="95" t="n">
        <f aca="false">TRUNC(SUM(I101:I105),2)</f>
        <v>98.08</v>
      </c>
      <c r="J106" s="67"/>
    </row>
    <row r="107" customFormat="false" ht="12.75" hidden="false" customHeight="false" outlineLevel="0" collapsed="false">
      <c r="A107" s="85"/>
      <c r="B107" s="85"/>
      <c r="C107" s="85"/>
      <c r="D107" s="85"/>
      <c r="E107" s="85"/>
      <c r="F107" s="85"/>
      <c r="G107" s="85"/>
      <c r="H107" s="85"/>
      <c r="I107" s="85"/>
      <c r="J107" s="67"/>
    </row>
    <row r="108" customFormat="false" ht="12.75" hidden="false" customHeight="false" outlineLevel="0" collapsed="false">
      <c r="A108" s="50" t="s">
        <v>147</v>
      </c>
      <c r="B108" s="50"/>
      <c r="C108" s="50"/>
      <c r="D108" s="50"/>
      <c r="E108" s="50"/>
      <c r="F108" s="50"/>
      <c r="G108" s="50"/>
      <c r="H108" s="50"/>
      <c r="I108" s="50"/>
      <c r="J108" s="67"/>
    </row>
    <row r="109" customFormat="false" ht="12.75" hidden="false" customHeight="false" outlineLevel="0" collapsed="false">
      <c r="A109" s="49" t="n">
        <v>6</v>
      </c>
      <c r="B109" s="49" t="s">
        <v>148</v>
      </c>
      <c r="C109" s="49"/>
      <c r="D109" s="49"/>
      <c r="E109" s="49"/>
      <c r="F109" s="49"/>
      <c r="G109" s="49"/>
      <c r="H109" s="49" t="s">
        <v>65</v>
      </c>
      <c r="I109" s="49" t="s">
        <v>66</v>
      </c>
      <c r="J109" s="67"/>
    </row>
    <row r="110" customFormat="false" ht="12.75" hidden="false" customHeight="false" outlineLevel="0" collapsed="false">
      <c r="A110" s="49" t="s">
        <v>37</v>
      </c>
      <c r="B110" s="48" t="s">
        <v>149</v>
      </c>
      <c r="C110" s="48"/>
      <c r="D110" s="48"/>
      <c r="E110" s="48"/>
      <c r="F110" s="48"/>
      <c r="G110" s="48"/>
      <c r="H110" s="99" t="n">
        <v>0.05</v>
      </c>
      <c r="I110" s="57" t="n">
        <f aca="false">TRUNC(H110*I134,2)</f>
        <v>221.19</v>
      </c>
      <c r="J110" s="67"/>
    </row>
    <row r="111" customFormat="false" ht="12.75" hidden="false" customHeight="false" outlineLevel="0" collapsed="false">
      <c r="A111" s="49" t="s">
        <v>40</v>
      </c>
      <c r="B111" s="48" t="s">
        <v>150</v>
      </c>
      <c r="C111" s="48"/>
      <c r="D111" s="48"/>
      <c r="E111" s="48"/>
      <c r="F111" s="48"/>
      <c r="G111" s="48"/>
      <c r="H111" s="99" t="n">
        <v>0.05</v>
      </c>
      <c r="I111" s="57" t="n">
        <f aca="false">TRUNC(H111*(I110+I134),2)</f>
        <v>232.25</v>
      </c>
      <c r="J111" s="67"/>
    </row>
    <row r="112" customFormat="false" ht="12.75" hidden="false" customHeight="false" outlineLevel="0" collapsed="false">
      <c r="A112" s="49" t="s">
        <v>43</v>
      </c>
      <c r="B112" s="100" t="s">
        <v>151</v>
      </c>
      <c r="C112" s="100"/>
      <c r="D112" s="100"/>
      <c r="E112" s="100"/>
      <c r="F112" s="100"/>
      <c r="G112" s="100"/>
      <c r="H112" s="101"/>
      <c r="I112" s="57"/>
      <c r="J112" s="67"/>
    </row>
    <row r="113" customFormat="false" ht="12.75" hidden="false" customHeight="false" outlineLevel="0" collapsed="false">
      <c r="A113" s="49" t="s">
        <v>152</v>
      </c>
      <c r="B113" s="48" t="s">
        <v>153</v>
      </c>
      <c r="C113" s="48"/>
      <c r="D113" s="48"/>
      <c r="E113" s="48"/>
      <c r="F113" s="48"/>
      <c r="G113" s="48"/>
      <c r="H113" s="102" t="n">
        <v>0.0065</v>
      </c>
      <c r="I113" s="57" t="n">
        <f aca="false">TRUNC(H113*I123,2)</f>
        <v>34.7</v>
      </c>
      <c r="J113" s="67"/>
    </row>
    <row r="114" customFormat="false" ht="12.75" hidden="false" customHeight="false" outlineLevel="0" collapsed="false">
      <c r="A114" s="49" t="s">
        <v>154</v>
      </c>
      <c r="B114" s="48" t="s">
        <v>155</v>
      </c>
      <c r="C114" s="48"/>
      <c r="D114" s="48"/>
      <c r="E114" s="48"/>
      <c r="F114" s="48"/>
      <c r="G114" s="48"/>
      <c r="H114" s="103" t="n">
        <v>0.03</v>
      </c>
      <c r="I114" s="57" t="n">
        <f aca="false">TRUNC(H114*I123,2)</f>
        <v>160.17</v>
      </c>
      <c r="J114" s="67"/>
    </row>
    <row r="115" customFormat="false" ht="12.75" hidden="false" customHeight="false" outlineLevel="0" collapsed="false">
      <c r="A115" s="49" t="s">
        <v>156</v>
      </c>
      <c r="B115" s="48" t="s">
        <v>157</v>
      </c>
      <c r="C115" s="48"/>
      <c r="D115" s="48"/>
      <c r="E115" s="48"/>
      <c r="F115" s="48"/>
      <c r="G115" s="48"/>
      <c r="H115" s="104" t="n">
        <v>0.05</v>
      </c>
      <c r="I115" s="57" t="n">
        <f aca="false">TRUNC(H115*I123,2)</f>
        <v>266.95</v>
      </c>
      <c r="J115" s="67"/>
    </row>
    <row r="116" customFormat="false" ht="12.75" hidden="false" customHeight="false" outlineLevel="0" collapsed="false">
      <c r="A116" s="49" t="s">
        <v>158</v>
      </c>
      <c r="B116" s="49"/>
      <c r="C116" s="49"/>
      <c r="D116" s="49"/>
      <c r="E116" s="49"/>
      <c r="F116" s="49"/>
      <c r="G116" s="49"/>
      <c r="H116" s="102" t="n">
        <f aca="false">SUM(H110:H115)</f>
        <v>0.1865</v>
      </c>
      <c r="I116" s="95" t="n">
        <f aca="false">TRUNC(SUM(I110:I115),2)</f>
        <v>915.26</v>
      </c>
      <c r="J116" s="67"/>
    </row>
    <row r="117" customFormat="false" ht="76.5" hidden="false" customHeight="true" outlineLevel="0" collapsed="false">
      <c r="A117" s="52"/>
      <c r="B117" s="105"/>
      <c r="C117" s="105"/>
      <c r="D117" s="105"/>
      <c r="E117" s="105"/>
      <c r="F117" s="105"/>
      <c r="G117" s="105"/>
      <c r="H117" s="105"/>
      <c r="I117" s="105"/>
    </row>
    <row r="118" customFormat="false" ht="12.75" hidden="false" customHeight="false" outlineLevel="0" collapsed="false">
      <c r="A118" s="106" t="s">
        <v>159</v>
      </c>
      <c r="B118" s="107" t="s">
        <v>160</v>
      </c>
      <c r="C118" s="107"/>
      <c r="D118" s="107"/>
      <c r="E118" s="107"/>
      <c r="F118" s="107"/>
      <c r="G118" s="107"/>
      <c r="H118" s="108" t="n">
        <f aca="false">TRUNC(H113+H114+H115,4)</f>
        <v>0.0865</v>
      </c>
      <c r="I118" s="109"/>
    </row>
    <row r="119" customFormat="false" ht="12.75" hidden="false" customHeight="false" outlineLevel="0" collapsed="false">
      <c r="A119" s="110"/>
      <c r="B119" s="111" t="n">
        <v>100</v>
      </c>
      <c r="C119" s="111"/>
      <c r="D119" s="111"/>
      <c r="E119" s="111"/>
      <c r="F119" s="111"/>
      <c r="G119" s="111"/>
      <c r="H119" s="112"/>
      <c r="I119" s="113"/>
    </row>
    <row r="120" customFormat="false" ht="12.75" hidden="false" customHeight="false" outlineLevel="0" collapsed="false">
      <c r="A120" s="114"/>
      <c r="B120" s="111"/>
      <c r="C120" s="111"/>
      <c r="D120" s="111"/>
      <c r="E120" s="111"/>
      <c r="F120" s="111"/>
      <c r="G120" s="111"/>
      <c r="H120" s="112"/>
      <c r="I120" s="113"/>
    </row>
    <row r="121" customFormat="false" ht="12.75" hidden="false" customHeight="false" outlineLevel="0" collapsed="false">
      <c r="A121" s="110" t="s">
        <v>161</v>
      </c>
      <c r="B121" s="111" t="s">
        <v>162</v>
      </c>
      <c r="C121" s="111"/>
      <c r="D121" s="111"/>
      <c r="E121" s="111"/>
      <c r="F121" s="111"/>
      <c r="G121" s="111"/>
      <c r="H121" s="112"/>
      <c r="I121" s="113" t="n">
        <f aca="false">TRUNC(I134+I110+I111,2)</f>
        <v>4877.27</v>
      </c>
    </row>
    <row r="122" customFormat="false" ht="12.75" hidden="false" customHeight="false" outlineLevel="0" collapsed="false">
      <c r="A122" s="110"/>
      <c r="B122" s="111"/>
      <c r="C122" s="111"/>
      <c r="D122" s="111"/>
      <c r="E122" s="111"/>
      <c r="F122" s="111"/>
      <c r="G122" s="111"/>
      <c r="H122" s="112"/>
      <c r="I122" s="113"/>
    </row>
    <row r="123" customFormat="false" ht="12.75" hidden="false" customHeight="false" outlineLevel="0" collapsed="false">
      <c r="A123" s="110" t="s">
        <v>163</v>
      </c>
      <c r="B123" s="111" t="s">
        <v>164</v>
      </c>
      <c r="C123" s="111"/>
      <c r="D123" s="111"/>
      <c r="E123" s="111"/>
      <c r="F123" s="111"/>
      <c r="G123" s="111"/>
      <c r="H123" s="112"/>
      <c r="I123" s="113" t="n">
        <f aca="false">I121/(1-H118)</f>
        <v>5339.10235358511</v>
      </c>
    </row>
    <row r="124" customFormat="false" ht="12.75" hidden="false" customHeight="false" outlineLevel="0" collapsed="false">
      <c r="A124" s="110"/>
      <c r="B124" s="111"/>
      <c r="C124" s="111"/>
      <c r="D124" s="111"/>
      <c r="E124" s="111"/>
      <c r="F124" s="111"/>
      <c r="G124" s="111"/>
      <c r="H124" s="112"/>
      <c r="I124" s="113"/>
    </row>
    <row r="125" customFormat="false" ht="12.75" hidden="false" customHeight="false" outlineLevel="0" collapsed="false">
      <c r="A125" s="115"/>
      <c r="B125" s="116" t="s">
        <v>165</v>
      </c>
      <c r="C125" s="116"/>
      <c r="D125" s="116"/>
      <c r="E125" s="116"/>
      <c r="F125" s="116"/>
      <c r="G125" s="116"/>
      <c r="H125" s="117"/>
      <c r="I125" s="118" t="n">
        <f aca="false">TRUNC(I123-I121,2)</f>
        <v>461.83</v>
      </c>
      <c r="K125" s="119"/>
    </row>
    <row r="126" customFormat="false" ht="12.75" hidden="false" customHeight="false" outlineLevel="0" collapsed="false">
      <c r="A126" s="52"/>
      <c r="B126" s="52"/>
      <c r="C126" s="52"/>
      <c r="D126" s="52"/>
      <c r="E126" s="52"/>
      <c r="F126" s="52"/>
      <c r="G126" s="52"/>
      <c r="H126" s="52"/>
      <c r="I126" s="52"/>
    </row>
    <row r="127" customFormat="false" ht="12.75" hidden="false" customHeight="false" outlineLevel="0" collapsed="false">
      <c r="A127" s="84" t="s">
        <v>166</v>
      </c>
      <c r="B127" s="84"/>
      <c r="C127" s="84"/>
      <c r="D127" s="84"/>
      <c r="E127" s="84"/>
      <c r="F127" s="84"/>
      <c r="G127" s="84"/>
      <c r="H127" s="84"/>
      <c r="I127" s="84"/>
      <c r="K127" s="120"/>
    </row>
    <row r="128" customFormat="false" ht="12.75" hidden="false" customHeight="false" outlineLevel="0" collapsed="false">
      <c r="A128" s="49" t="s">
        <v>167</v>
      </c>
      <c r="B128" s="49"/>
      <c r="C128" s="49"/>
      <c r="D128" s="49"/>
      <c r="E128" s="49"/>
      <c r="F128" s="49"/>
      <c r="G128" s="49"/>
      <c r="H128" s="49"/>
      <c r="I128" s="49" t="s">
        <v>66</v>
      </c>
    </row>
    <row r="129" customFormat="false" ht="12.75" hidden="false" customHeight="false" outlineLevel="0" collapsed="false">
      <c r="A129" s="47" t="s">
        <v>37</v>
      </c>
      <c r="B129" s="48" t="str">
        <f aca="false">A24</f>
        <v>MÓDULO 1 - COMPOSIÇÃO DA REMUNERAÇÃO</v>
      </c>
      <c r="C129" s="48"/>
      <c r="D129" s="48"/>
      <c r="E129" s="48"/>
      <c r="F129" s="48"/>
      <c r="G129" s="48"/>
      <c r="H129" s="48"/>
      <c r="I129" s="57" t="n">
        <f aca="false">I33</f>
        <v>2013.9</v>
      </c>
    </row>
    <row r="130" customFormat="false" ht="12.75" hidden="false" customHeight="false" outlineLevel="0" collapsed="false">
      <c r="A130" s="47" t="s">
        <v>40</v>
      </c>
      <c r="B130" s="48" t="str">
        <f aca="false">A35</f>
        <v>MÓDULO 2 – ENCARGOS E BENEFÍCIOS ANUAIS, MENSAIS E DIÁRIOS</v>
      </c>
      <c r="C130" s="48"/>
      <c r="D130" s="48"/>
      <c r="E130" s="48"/>
      <c r="F130" s="48"/>
      <c r="G130" s="48"/>
      <c r="H130" s="48"/>
      <c r="I130" s="57" t="n">
        <f aca="false">I67</f>
        <v>1921.75</v>
      </c>
    </row>
    <row r="131" customFormat="false" ht="12.75" hidden="false" customHeight="false" outlineLevel="0" collapsed="false">
      <c r="A131" s="47" t="s">
        <v>43</v>
      </c>
      <c r="B131" s="48" t="str">
        <f aca="false">A69</f>
        <v>MÓDULO 3 – PROVISÃO PARA RESCISÃO</v>
      </c>
      <c r="C131" s="48"/>
      <c r="D131" s="48"/>
      <c r="E131" s="48"/>
      <c r="F131" s="48"/>
      <c r="G131" s="48"/>
      <c r="H131" s="48"/>
      <c r="I131" s="57" t="n">
        <f aca="false">I77</f>
        <v>143.18</v>
      </c>
      <c r="K131" s="120"/>
    </row>
    <row r="132" customFormat="false" ht="12.75" hidden="false" customHeight="false" outlineLevel="0" collapsed="false">
      <c r="A132" s="47" t="s">
        <v>45</v>
      </c>
      <c r="B132" s="48" t="str">
        <f aca="false">A79</f>
        <v>MÓDULO 4 – CUSTO DE REPOSIÇÃO DO PROFISSIONAL AUSENTE</v>
      </c>
      <c r="C132" s="48"/>
      <c r="D132" s="48"/>
      <c r="E132" s="48"/>
      <c r="F132" s="48"/>
      <c r="G132" s="48"/>
      <c r="H132" s="48"/>
      <c r="I132" s="57" t="n">
        <f aca="false">I97</f>
        <v>246.92</v>
      </c>
      <c r="K132" s="120"/>
    </row>
    <row r="133" customFormat="false" ht="12.75" hidden="false" customHeight="false" outlineLevel="0" collapsed="false">
      <c r="A133" s="47" t="s">
        <v>47</v>
      </c>
      <c r="B133" s="48" t="str">
        <f aca="false">A99</f>
        <v>MÓDULO 5 – INSUMOS DIVERSOS</v>
      </c>
      <c r="C133" s="48"/>
      <c r="D133" s="48"/>
      <c r="E133" s="48"/>
      <c r="F133" s="48"/>
      <c r="G133" s="48"/>
      <c r="H133" s="48"/>
      <c r="I133" s="57" t="n">
        <f aca="false">I106</f>
        <v>98.08</v>
      </c>
    </row>
    <row r="134" customFormat="false" ht="12.75" hidden="false" customHeight="false" outlineLevel="0" collapsed="false">
      <c r="A134" s="49"/>
      <c r="B134" s="49" t="s">
        <v>168</v>
      </c>
      <c r="C134" s="49"/>
      <c r="D134" s="49"/>
      <c r="E134" s="49"/>
      <c r="F134" s="49"/>
      <c r="G134" s="49"/>
      <c r="H134" s="49"/>
      <c r="I134" s="95" t="n">
        <f aca="false">TRUNC(SUM(I129:I133),2)</f>
        <v>4423.83</v>
      </c>
      <c r="K134" s="119"/>
    </row>
    <row r="135" customFormat="false" ht="12.75" hidden="false" customHeight="false" outlineLevel="0" collapsed="false">
      <c r="A135" s="47" t="s">
        <v>71</v>
      </c>
      <c r="B135" s="48" t="str">
        <f aca="false">A108</f>
        <v>MÓDULO 6 – CUSTOS INDIRETOS, TRIBUTOS E LUCRO</v>
      </c>
      <c r="C135" s="48"/>
      <c r="D135" s="48"/>
      <c r="E135" s="48"/>
      <c r="F135" s="48"/>
      <c r="G135" s="48"/>
      <c r="H135" s="48"/>
      <c r="I135" s="57" t="n">
        <f aca="false">I116</f>
        <v>915.26</v>
      </c>
    </row>
    <row r="136" customFormat="false" ht="12.75" hidden="false" customHeight="false" outlineLevel="0" collapsed="false">
      <c r="A136" s="49" t="s">
        <v>169</v>
      </c>
      <c r="B136" s="49"/>
      <c r="C136" s="49"/>
      <c r="D136" s="49"/>
      <c r="E136" s="49"/>
      <c r="F136" s="49"/>
      <c r="G136" s="49"/>
      <c r="H136" s="49"/>
      <c r="I136" s="95" t="n">
        <f aca="false">TRUNC(SUM(I134:I135),2)</f>
        <v>5339.09</v>
      </c>
    </row>
    <row r="137" customFormat="false" ht="13.5" hidden="false" customHeight="fals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</row>
    <row r="138" customFormat="false" ht="13.5" hidden="true" customHeight="false" outlineLevel="0" collapsed="false">
      <c r="A138" s="52"/>
      <c r="B138" s="52" t="s">
        <v>170</v>
      </c>
      <c r="C138" s="52"/>
      <c r="D138" s="52"/>
      <c r="E138" s="52"/>
      <c r="F138" s="52"/>
      <c r="G138" s="52"/>
      <c r="H138" s="66"/>
      <c r="I138" s="66"/>
    </row>
    <row r="139" customFormat="false" ht="40.5" hidden="true" customHeight="true" outlineLevel="0" collapsed="false">
      <c r="A139" s="122" t="s">
        <v>171</v>
      </c>
      <c r="B139" s="122"/>
      <c r="C139" s="122" t="s">
        <v>172</v>
      </c>
      <c r="D139" s="122"/>
      <c r="E139" s="122" t="s">
        <v>173</v>
      </c>
      <c r="F139" s="122"/>
      <c r="G139" s="123" t="s">
        <v>174</v>
      </c>
      <c r="H139" s="122" t="s">
        <v>175</v>
      </c>
      <c r="I139" s="124" t="s">
        <v>66</v>
      </c>
    </row>
    <row r="140" customFormat="false" ht="13.5" hidden="true" customHeight="false" outlineLevel="0" collapsed="false">
      <c r="A140" s="125" t="s">
        <v>176</v>
      </c>
      <c r="B140" s="125"/>
      <c r="C140" s="126" t="s">
        <v>177</v>
      </c>
      <c r="D140" s="126"/>
      <c r="E140" s="127"/>
      <c r="F140" s="127"/>
      <c r="G140" s="128" t="s">
        <v>177</v>
      </c>
      <c r="H140" s="129"/>
      <c r="I140" s="130" t="n">
        <v>0</v>
      </c>
    </row>
    <row r="141" customFormat="false" ht="13.5" hidden="true" customHeight="false" outlineLevel="0" collapsed="false">
      <c r="A141" s="131" t="s">
        <v>178</v>
      </c>
      <c r="B141" s="131"/>
      <c r="C141" s="132" t="s">
        <v>177</v>
      </c>
      <c r="D141" s="132"/>
      <c r="E141" s="133"/>
      <c r="F141" s="133"/>
      <c r="G141" s="134" t="s">
        <v>177</v>
      </c>
      <c r="H141" s="135"/>
      <c r="I141" s="136" t="n">
        <v>0</v>
      </c>
    </row>
    <row r="142" customFormat="false" ht="13.5" hidden="true" customHeight="false" outlineLevel="0" collapsed="false">
      <c r="A142" s="131" t="s">
        <v>179</v>
      </c>
      <c r="B142" s="131"/>
      <c r="C142" s="132" t="s">
        <v>177</v>
      </c>
      <c r="D142" s="132"/>
      <c r="E142" s="133"/>
      <c r="F142" s="133"/>
      <c r="G142" s="134" t="s">
        <v>177</v>
      </c>
      <c r="H142" s="135"/>
      <c r="I142" s="136" t="n">
        <v>0</v>
      </c>
    </row>
    <row r="143" customFormat="false" ht="13.5" hidden="true" customHeight="false" outlineLevel="0" collapsed="false">
      <c r="A143" s="131" t="s">
        <v>180</v>
      </c>
      <c r="B143" s="131"/>
      <c r="C143" s="132" t="s">
        <v>177</v>
      </c>
      <c r="D143" s="132"/>
      <c r="E143" s="133"/>
      <c r="F143" s="133"/>
      <c r="G143" s="134" t="s">
        <v>177</v>
      </c>
      <c r="H143" s="135"/>
      <c r="I143" s="136" t="n">
        <v>0</v>
      </c>
    </row>
    <row r="144" customFormat="false" ht="13.5" hidden="true" customHeight="false" outlineLevel="0" collapsed="false">
      <c r="A144" s="137"/>
      <c r="B144" s="137"/>
      <c r="C144" s="133"/>
      <c r="D144" s="133"/>
      <c r="E144" s="133"/>
      <c r="F144" s="133"/>
      <c r="G144" s="138"/>
      <c r="H144" s="139"/>
      <c r="I144" s="136"/>
    </row>
    <row r="145" customFormat="false" ht="13.5" hidden="true" customHeight="false" outlineLevel="0" collapsed="false">
      <c r="A145" s="140"/>
      <c r="B145" s="140"/>
      <c r="C145" s="141"/>
      <c r="D145" s="141"/>
      <c r="E145" s="141"/>
      <c r="F145" s="141"/>
      <c r="G145" s="142"/>
      <c r="H145" s="143"/>
      <c r="I145" s="144"/>
    </row>
    <row r="146" customFormat="false" ht="13.5" hidden="true" customHeight="false" outlineLevel="0" collapsed="false">
      <c r="A146" s="145" t="s">
        <v>181</v>
      </c>
      <c r="B146" s="145"/>
      <c r="C146" s="145"/>
      <c r="D146" s="145"/>
      <c r="E146" s="145"/>
      <c r="F146" s="145"/>
      <c r="G146" s="145"/>
      <c r="H146" s="145"/>
      <c r="I146" s="146" t="n">
        <f aca="false">SUM(I144:I145)</f>
        <v>0</v>
      </c>
    </row>
    <row r="147" customFormat="false" ht="13.5" hidden="true" customHeight="false" outlineLevel="0" collapsed="false"/>
    <row r="148" customFormat="false" ht="13.5" hidden="true" customHeight="false" outlineLevel="0" collapsed="false">
      <c r="A148" s="52" t="s">
        <v>182</v>
      </c>
      <c r="B148" s="52" t="s">
        <v>183</v>
      </c>
      <c r="C148" s="52"/>
      <c r="D148" s="52"/>
      <c r="E148" s="52"/>
      <c r="F148" s="52"/>
      <c r="G148" s="52"/>
      <c r="H148" s="66"/>
      <c r="I148" s="66"/>
    </row>
    <row r="149" customFormat="false" ht="13.5" hidden="true" customHeight="false" outlineLevel="0" collapsed="false">
      <c r="A149" s="124" t="s">
        <v>184</v>
      </c>
      <c r="B149" s="124"/>
      <c r="C149" s="124"/>
      <c r="D149" s="124"/>
      <c r="E149" s="124"/>
      <c r="F149" s="124"/>
      <c r="G149" s="124"/>
      <c r="H149" s="124"/>
      <c r="I149" s="124"/>
    </row>
    <row r="150" customFormat="false" ht="13.5" hidden="true" customHeight="false" outlineLevel="0" collapsed="false">
      <c r="A150" s="147"/>
      <c r="B150" s="148" t="s">
        <v>185</v>
      </c>
      <c r="C150" s="148"/>
      <c r="D150" s="148"/>
      <c r="E150" s="148"/>
      <c r="F150" s="148"/>
      <c r="G150" s="148"/>
      <c r="H150" s="148"/>
      <c r="I150" s="124" t="s">
        <v>66</v>
      </c>
    </row>
    <row r="151" customFormat="false" ht="13.5" hidden="true" customHeight="false" outlineLevel="0" collapsed="false">
      <c r="A151" s="149" t="s">
        <v>37</v>
      </c>
      <c r="B151" s="150" t="s">
        <v>186</v>
      </c>
      <c r="C151" s="150"/>
      <c r="D151" s="150"/>
      <c r="E151" s="150"/>
      <c r="F151" s="150"/>
      <c r="G151" s="150"/>
      <c r="H151" s="150"/>
      <c r="I151" s="151" t="n">
        <f aca="false">I113</f>
        <v>34.7</v>
      </c>
    </row>
    <row r="152" customFormat="false" ht="13.5" hidden="true" customHeight="false" outlineLevel="0" collapsed="false">
      <c r="A152" s="152" t="s">
        <v>40</v>
      </c>
      <c r="B152" s="48" t="s">
        <v>187</v>
      </c>
      <c r="C152" s="48"/>
      <c r="D152" s="48"/>
      <c r="E152" s="48"/>
      <c r="F152" s="48"/>
      <c r="G152" s="48"/>
      <c r="H152" s="48"/>
      <c r="I152" s="153" t="e">
        <f aca="false">#N/A</f>
        <v>#N/A</v>
      </c>
    </row>
    <row r="153" customFormat="false" ht="13.5" hidden="true" customHeight="false" outlineLevel="0" collapsed="false">
      <c r="A153" s="152" t="s">
        <v>43</v>
      </c>
      <c r="B153" s="154" t="s">
        <v>188</v>
      </c>
      <c r="C153" s="154"/>
      <c r="D153" s="154"/>
      <c r="E153" s="154"/>
      <c r="F153" s="154"/>
      <c r="G153" s="154"/>
      <c r="H153" s="154"/>
      <c r="I153" s="153" t="n">
        <f aca="false">I116</f>
        <v>915.26</v>
      </c>
    </row>
    <row r="154" customFormat="false" ht="13.5" hidden="true" customHeight="false" outlineLevel="0" collapsed="false">
      <c r="A154" s="147" t="s">
        <v>189</v>
      </c>
      <c r="B154" s="147"/>
      <c r="C154" s="147"/>
      <c r="D154" s="147"/>
      <c r="E154" s="147"/>
      <c r="F154" s="147"/>
      <c r="G154" s="147"/>
      <c r="H154" s="147"/>
      <c r="I154" s="146" t="e">
        <f aca="false">SUM(I151:I153)</f>
        <v>#N/A</v>
      </c>
    </row>
    <row r="155" customFormat="false" ht="13.5" hidden="true" customHeight="false" outlineLevel="0" collapsed="false">
      <c r="A155" s="52" t="s">
        <v>190</v>
      </c>
      <c r="B155" s="45" t="s">
        <v>191</v>
      </c>
    </row>
    <row r="156" customFormat="false" ht="13.5" hidden="false" customHeight="false" outlineLevel="0" collapsed="false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customFormat="false" ht="13.5" hidden="false" customHeight="true" outlineLevel="0" collapsed="false">
      <c r="A157" s="156" t="s">
        <v>192</v>
      </c>
      <c r="B157" s="156"/>
      <c r="C157" s="156"/>
      <c r="D157" s="156"/>
      <c r="E157" s="156"/>
      <c r="F157" s="156"/>
      <c r="G157" s="156"/>
      <c r="H157" s="156"/>
      <c r="I157" s="156"/>
    </row>
    <row r="158" customFormat="false" ht="41.25" hidden="false" customHeight="true" outlineLevel="0" collapsed="false">
      <c r="A158" s="157" t="s">
        <v>193</v>
      </c>
      <c r="B158" s="157"/>
      <c r="C158" s="157" t="s">
        <v>194</v>
      </c>
      <c r="D158" s="157"/>
      <c r="E158" s="157" t="s">
        <v>195</v>
      </c>
      <c r="F158" s="157"/>
      <c r="G158" s="157" t="s">
        <v>196</v>
      </c>
      <c r="H158" s="157" t="s">
        <v>5</v>
      </c>
      <c r="I158" s="157"/>
    </row>
    <row r="159" customFormat="false" ht="13.5" hidden="false" customHeight="false" outlineLevel="0" collapsed="false">
      <c r="A159" s="158" t="n">
        <f aca="false">I136</f>
        <v>5339.09</v>
      </c>
      <c r="B159" s="158"/>
      <c r="C159" s="159" t="n">
        <v>1</v>
      </c>
      <c r="D159" s="159"/>
      <c r="E159" s="160" t="n">
        <f aca="false">C159*A159</f>
        <v>5339.09</v>
      </c>
      <c r="F159" s="160"/>
      <c r="G159" s="161" t="n">
        <f aca="false">E15</f>
        <v>1</v>
      </c>
      <c r="H159" s="162" t="n">
        <f aca="false">G159*E159</f>
        <v>5339.09</v>
      </c>
      <c r="I159" s="162"/>
    </row>
    <row r="160" customFormat="false" ht="13.5" hidden="false" customHeight="false" outlineLevel="0" collapsed="false">
      <c r="A160" s="163"/>
      <c r="B160" s="163"/>
      <c r="C160" s="163"/>
      <c r="D160" s="163"/>
      <c r="E160" s="163"/>
      <c r="F160" s="163"/>
      <c r="G160" s="163"/>
      <c r="H160" s="163"/>
      <c r="I160" s="163"/>
    </row>
    <row r="161" customFormat="false" ht="13.5" hidden="false" customHeight="true" outlineLevel="0" collapsed="false">
      <c r="A161" s="164" t="s">
        <v>197</v>
      </c>
      <c r="B161" s="164"/>
      <c r="C161" s="164"/>
      <c r="D161" s="164"/>
      <c r="E161" s="164"/>
      <c r="F161" s="164"/>
      <c r="G161" s="164"/>
      <c r="H161" s="164"/>
      <c r="I161" s="164"/>
    </row>
    <row r="162" customFormat="false" ht="13.5" hidden="false" customHeight="true" outlineLevel="0" collapsed="false">
      <c r="A162" s="155" t="s">
        <v>184</v>
      </c>
      <c r="B162" s="155"/>
      <c r="C162" s="155"/>
      <c r="D162" s="155"/>
      <c r="E162" s="155"/>
      <c r="F162" s="155"/>
      <c r="G162" s="155"/>
      <c r="H162" s="155"/>
      <c r="I162" s="155"/>
    </row>
    <row r="163" customFormat="false" ht="13.5" hidden="false" customHeight="true" outlineLevel="0" collapsed="false">
      <c r="A163" s="165" t="s">
        <v>37</v>
      </c>
      <c r="B163" s="166" t="s">
        <v>198</v>
      </c>
      <c r="C163" s="166"/>
      <c r="D163" s="166"/>
      <c r="E163" s="166"/>
      <c r="F163" s="166"/>
      <c r="G163" s="166"/>
      <c r="H163" s="167" t="n">
        <f aca="false">I136</f>
        <v>5339.09</v>
      </c>
      <c r="I163" s="167"/>
    </row>
    <row r="164" customFormat="false" ht="13.5" hidden="false" customHeight="true" outlineLevel="0" collapsed="false">
      <c r="A164" s="165" t="s">
        <v>40</v>
      </c>
      <c r="B164" s="166" t="s">
        <v>187</v>
      </c>
      <c r="C164" s="166"/>
      <c r="D164" s="166"/>
      <c r="E164" s="166"/>
      <c r="F164" s="166"/>
      <c r="G164" s="166"/>
      <c r="H164" s="167" t="n">
        <f aca="false">H159</f>
        <v>5339.09</v>
      </c>
      <c r="I164" s="167"/>
    </row>
    <row r="165" customFormat="false" ht="25.5" hidden="false" customHeight="true" outlineLevel="0" collapsed="false">
      <c r="A165" s="165" t="s">
        <v>43</v>
      </c>
      <c r="B165" s="166" t="s">
        <v>199</v>
      </c>
      <c r="C165" s="166"/>
      <c r="D165" s="166"/>
      <c r="E165" s="166"/>
      <c r="F165" s="166"/>
      <c r="G165" s="166"/>
      <c r="H165" s="167" t="n">
        <f aca="false">H164*12</f>
        <v>64069.08</v>
      </c>
      <c r="I165" s="167"/>
    </row>
  </sheetData>
  <mergeCells count="190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B7:H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A17:I17"/>
    <mergeCell ref="B18:H18"/>
    <mergeCell ref="B19:H19"/>
    <mergeCell ref="B20:H20"/>
    <mergeCell ref="B21:H21"/>
    <mergeCell ref="B22:H22"/>
    <mergeCell ref="A23:I23"/>
    <mergeCell ref="A24:I24"/>
    <mergeCell ref="B25:G25"/>
    <mergeCell ref="B26:G26"/>
    <mergeCell ref="B27:G27"/>
    <mergeCell ref="B28:G28"/>
    <mergeCell ref="B29:G29"/>
    <mergeCell ref="B30:G30"/>
    <mergeCell ref="B31:G31"/>
    <mergeCell ref="B32:G32"/>
    <mergeCell ref="A33:H33"/>
    <mergeCell ref="A34:I34"/>
    <mergeCell ref="A35:I35"/>
    <mergeCell ref="A36:G36"/>
    <mergeCell ref="B37:G37"/>
    <mergeCell ref="B38:G38"/>
    <mergeCell ref="B39:G39"/>
    <mergeCell ref="A40:G40"/>
    <mergeCell ref="A41:I41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A51:G51"/>
    <mergeCell ref="A52:I52"/>
    <mergeCell ref="A53:G53"/>
    <mergeCell ref="B54:D54"/>
    <mergeCell ref="B55:D55"/>
    <mergeCell ref="B56:G56"/>
    <mergeCell ref="B57:G57"/>
    <mergeCell ref="B58:G58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B86:G86"/>
    <mergeCell ref="B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B104:G104"/>
    <mergeCell ref="B105:G105"/>
    <mergeCell ref="A106:G106"/>
    <mergeCell ref="A107:I107"/>
    <mergeCell ref="A108:I108"/>
    <mergeCell ref="B109:G109"/>
    <mergeCell ref="B110:G110"/>
    <mergeCell ref="B111:G111"/>
    <mergeCell ref="B112:G112"/>
    <mergeCell ref="B113:G113"/>
    <mergeCell ref="B114:G114"/>
    <mergeCell ref="B115:G115"/>
    <mergeCell ref="A116:G116"/>
    <mergeCell ref="B117:I117"/>
    <mergeCell ref="B118:G118"/>
    <mergeCell ref="B119:G119"/>
    <mergeCell ref="B121:G121"/>
    <mergeCell ref="B123:G123"/>
    <mergeCell ref="B125:G125"/>
    <mergeCell ref="A126:I126"/>
    <mergeCell ref="A127:I127"/>
    <mergeCell ref="A128:H128"/>
    <mergeCell ref="B129:H129"/>
    <mergeCell ref="B130:H130"/>
    <mergeCell ref="B131:H131"/>
    <mergeCell ref="B132:H132"/>
    <mergeCell ref="B133:H133"/>
    <mergeCell ref="B134:H134"/>
    <mergeCell ref="B135:H135"/>
    <mergeCell ref="A136:H136"/>
    <mergeCell ref="A137:I137"/>
    <mergeCell ref="B138:G138"/>
    <mergeCell ref="A139:B139"/>
    <mergeCell ref="C139:D139"/>
    <mergeCell ref="E139:F139"/>
    <mergeCell ref="A140:B140"/>
    <mergeCell ref="C140:D140"/>
    <mergeCell ref="E140:F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H146"/>
    <mergeCell ref="B148:G148"/>
    <mergeCell ref="A149:I149"/>
    <mergeCell ref="B150:H150"/>
    <mergeCell ref="B151:H151"/>
    <mergeCell ref="B152:H152"/>
    <mergeCell ref="B153:H153"/>
    <mergeCell ref="A154:H154"/>
    <mergeCell ref="A156:I156"/>
    <mergeCell ref="A157:I157"/>
    <mergeCell ref="A158:B158"/>
    <mergeCell ref="C158:D158"/>
    <mergeCell ref="E158:F158"/>
    <mergeCell ref="H158:I158"/>
    <mergeCell ref="A159:B159"/>
    <mergeCell ref="C159:D159"/>
    <mergeCell ref="E159:F159"/>
    <mergeCell ref="H159:I159"/>
    <mergeCell ref="A160:I160"/>
    <mergeCell ref="A161:I161"/>
    <mergeCell ref="A162:I162"/>
    <mergeCell ref="B163:G163"/>
    <mergeCell ref="H163:I163"/>
    <mergeCell ref="B164:G164"/>
    <mergeCell ref="H164:I164"/>
    <mergeCell ref="B165:G165"/>
    <mergeCell ref="H165:I165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M165"/>
  <sheetViews>
    <sheetView showFormulas="false" showGridLines="true" showRowColHeaders="true" showZeros="true" rightToLeft="false" tabSelected="false" showOutlineSymbols="true" defaultGridColor="true" view="normal" topLeftCell="A112" colorId="64" zoomScale="110" zoomScaleNormal="110" zoomScalePageLayoutView="100" workbookViewId="0">
      <selection pane="topLeft" activeCell="A52" activeCellId="0" sqref="A52"/>
    </sheetView>
  </sheetViews>
  <sheetFormatPr defaultColWidth="8.72265625" defaultRowHeight="12.75" zeroHeight="false" outlineLevelRow="0" outlineLevelCol="0"/>
  <cols>
    <col collapsed="false" customWidth="true" hidden="false" outlineLevel="0" max="1" min="1" style="45" width="10"/>
    <col collapsed="false" customWidth="false" hidden="false" outlineLevel="0" max="4" min="2" style="45" width="8.71"/>
    <col collapsed="false" customWidth="true" hidden="false" outlineLevel="0" max="5" min="5" style="45" width="10.85"/>
    <col collapsed="false" customWidth="true" hidden="false" outlineLevel="0" max="6" min="6" style="45" width="10"/>
    <col collapsed="false" customWidth="true" hidden="false" outlineLevel="0" max="7" min="7" style="45" width="19.14"/>
    <col collapsed="false" customWidth="true" hidden="false" outlineLevel="0" max="8" min="8" style="45" width="11.14"/>
    <col collapsed="false" customWidth="true" hidden="false" outlineLevel="0" max="9" min="9" style="45" width="14.28"/>
    <col collapsed="false" customWidth="true" hidden="false" outlineLevel="0" max="10" min="10" style="45" width="15.42"/>
    <col collapsed="false" customWidth="true" hidden="false" outlineLevel="0" max="11" min="11" style="45" width="14.43"/>
    <col collapsed="false" customWidth="true" hidden="false" outlineLevel="0" max="12" min="12" style="45" width="15.86"/>
    <col collapsed="false" customWidth="true" hidden="false" outlineLevel="0" max="13" min="13" style="45" width="9.58"/>
    <col collapsed="false" customWidth="false" hidden="false" outlineLevel="0" max="1025" min="14" style="45" width="8.71"/>
  </cols>
  <sheetData>
    <row r="1" customFormat="false" ht="12.75" hidden="false" customHeight="false" outlineLevel="0" collapsed="false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customFormat="false" ht="12.75" hidden="false" customHeight="false" outlineLevel="0" collapsed="false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customFormat="false" ht="12.75" hidden="false" customHeight="false" outlineLevel="0" collapsed="false">
      <c r="A3" s="47" t="s">
        <v>32</v>
      </c>
      <c r="B3" s="47"/>
      <c r="C3" s="48" t="s">
        <v>33</v>
      </c>
      <c r="D3" s="48"/>
      <c r="E3" s="48"/>
      <c r="F3" s="48"/>
      <c r="G3" s="48"/>
      <c r="H3" s="48"/>
      <c r="I3" s="48"/>
    </row>
    <row r="4" customFormat="false" ht="12.75" hidden="false" customHeight="false" outlineLevel="0" collapsed="false">
      <c r="A4" s="47" t="s">
        <v>34</v>
      </c>
      <c r="B4" s="47"/>
      <c r="C4" s="48"/>
      <c r="D4" s="48"/>
      <c r="E4" s="48"/>
      <c r="F4" s="48"/>
      <c r="G4" s="48"/>
      <c r="H4" s="48"/>
      <c r="I4" s="48"/>
    </row>
    <row r="5" customFormat="false" ht="12.75" hidden="false" customHeight="false" outlineLevel="0" collapsed="false">
      <c r="A5" s="47" t="s">
        <v>35</v>
      </c>
      <c r="B5" s="47"/>
      <c r="C5" s="49"/>
      <c r="D5" s="49"/>
      <c r="E5" s="49"/>
      <c r="F5" s="49"/>
      <c r="G5" s="49"/>
      <c r="H5" s="49"/>
      <c r="I5" s="49"/>
    </row>
    <row r="6" customFormat="false" ht="12.75" hidden="false" customHeight="false" outlineLevel="0" collapsed="false">
      <c r="A6" s="50" t="s">
        <v>36</v>
      </c>
      <c r="B6" s="50"/>
      <c r="C6" s="50"/>
      <c r="D6" s="50"/>
      <c r="E6" s="50"/>
      <c r="F6" s="50"/>
      <c r="G6" s="50"/>
      <c r="H6" s="50"/>
      <c r="I6" s="50"/>
    </row>
    <row r="7" customFormat="false" ht="12.75" hidden="false" customHeight="false" outlineLevel="0" collapsed="false">
      <c r="A7" s="47" t="s">
        <v>37</v>
      </c>
      <c r="B7" s="48" t="s">
        <v>38</v>
      </c>
      <c r="C7" s="48"/>
      <c r="D7" s="48"/>
      <c r="E7" s="48"/>
      <c r="F7" s="48"/>
      <c r="G7" s="48"/>
      <c r="H7" s="48"/>
      <c r="I7" s="51" t="s">
        <v>39</v>
      </c>
    </row>
    <row r="8" customFormat="false" ht="12.75" hidden="false" customHeight="false" outlineLevel="0" collapsed="false">
      <c r="A8" s="47" t="s">
        <v>40</v>
      </c>
      <c r="B8" s="48" t="s">
        <v>41</v>
      </c>
      <c r="C8" s="48"/>
      <c r="D8" s="48"/>
      <c r="E8" s="48"/>
      <c r="F8" s="48"/>
      <c r="G8" s="48"/>
      <c r="H8" s="48"/>
      <c r="I8" s="47" t="s">
        <v>42</v>
      </c>
    </row>
    <row r="9" customFormat="false" ht="12.75" hidden="false" customHeight="false" outlineLevel="0" collapsed="false">
      <c r="A9" s="47" t="s">
        <v>43</v>
      </c>
      <c r="B9" s="48" t="s">
        <v>44</v>
      </c>
      <c r="C9" s="48"/>
      <c r="D9" s="48"/>
      <c r="E9" s="48"/>
      <c r="F9" s="48"/>
      <c r="G9" s="48"/>
      <c r="H9" s="48"/>
      <c r="I9" s="47" t="n">
        <v>2023</v>
      </c>
    </row>
    <row r="10" customFormat="false" ht="12.75" hidden="false" customHeight="false" outlineLevel="0" collapsed="false">
      <c r="A10" s="47" t="s">
        <v>45</v>
      </c>
      <c r="B10" s="48" t="s">
        <v>46</v>
      </c>
      <c r="C10" s="48"/>
      <c r="D10" s="48"/>
      <c r="E10" s="48"/>
      <c r="F10" s="48"/>
      <c r="G10" s="48"/>
      <c r="H10" s="48"/>
      <c r="I10" s="47" t="n">
        <v>12</v>
      </c>
    </row>
    <row r="11" customFormat="false" ht="12.75" hidden="false" customHeight="false" outlineLevel="0" collapsed="false">
      <c r="A11" s="47" t="s">
        <v>47</v>
      </c>
      <c r="B11" s="48" t="s">
        <v>48</v>
      </c>
      <c r="C11" s="48"/>
      <c r="D11" s="48"/>
      <c r="E11" s="48"/>
      <c r="F11" s="48"/>
      <c r="G11" s="48"/>
      <c r="H11" s="48"/>
      <c r="I11" s="47" t="s">
        <v>49</v>
      </c>
    </row>
    <row r="12" customFormat="false" ht="12.75" hidden="false" customHeight="false" outlineLevel="0" collapsed="false">
      <c r="A12" s="52"/>
      <c r="B12" s="52"/>
      <c r="C12" s="52"/>
      <c r="D12" s="52"/>
      <c r="E12" s="52"/>
      <c r="F12" s="52"/>
      <c r="G12" s="52"/>
      <c r="H12" s="52"/>
      <c r="I12" s="52"/>
    </row>
    <row r="13" customFormat="false" ht="12.75" hidden="false" customHeight="false" outlineLevel="0" collapsed="false">
      <c r="A13" s="50" t="s">
        <v>50</v>
      </c>
      <c r="B13" s="50"/>
      <c r="C13" s="50"/>
      <c r="D13" s="50"/>
      <c r="E13" s="50"/>
      <c r="F13" s="50"/>
      <c r="G13" s="50"/>
      <c r="H13" s="50"/>
      <c r="I13" s="50"/>
    </row>
    <row r="14" customFormat="false" ht="12.75" hidden="false" customHeight="false" outlineLevel="0" collapsed="false">
      <c r="A14" s="47" t="s">
        <v>51</v>
      </c>
      <c r="B14" s="47"/>
      <c r="C14" s="47" t="s">
        <v>52</v>
      </c>
      <c r="D14" s="47"/>
      <c r="E14" s="47" t="s">
        <v>53</v>
      </c>
      <c r="F14" s="47"/>
      <c r="G14" s="47"/>
      <c r="H14" s="47"/>
      <c r="I14" s="47"/>
    </row>
    <row r="15" customFormat="false" ht="84" hidden="false" customHeight="true" outlineLevel="0" collapsed="false">
      <c r="A15" s="53" t="s">
        <v>54</v>
      </c>
      <c r="B15" s="53"/>
      <c r="C15" s="47" t="s">
        <v>55</v>
      </c>
      <c r="D15" s="47"/>
      <c r="E15" s="47" t="n">
        <v>4</v>
      </c>
      <c r="F15" s="47"/>
      <c r="G15" s="47"/>
      <c r="H15" s="47"/>
      <c r="I15" s="47"/>
    </row>
    <row r="16" customFormat="false" ht="12.7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  <c r="I16" s="52"/>
    </row>
    <row r="17" customFormat="false" ht="12.75" hidden="false" customHeight="false" outlineLevel="0" collapsed="false">
      <c r="A17" s="50" t="s">
        <v>56</v>
      </c>
      <c r="B17" s="50"/>
      <c r="C17" s="50"/>
      <c r="D17" s="50"/>
      <c r="E17" s="50"/>
      <c r="F17" s="50"/>
      <c r="G17" s="50"/>
      <c r="H17" s="50"/>
      <c r="I17" s="50"/>
    </row>
    <row r="18" customFormat="false" ht="114.75" hidden="false" customHeight="false" outlineLevel="0" collapsed="false">
      <c r="A18" s="47" t="n">
        <v>1</v>
      </c>
      <c r="B18" s="48" t="s">
        <v>57</v>
      </c>
      <c r="C18" s="48"/>
      <c r="D18" s="48"/>
      <c r="E18" s="48"/>
      <c r="F18" s="48"/>
      <c r="G18" s="48"/>
      <c r="H18" s="48"/>
      <c r="I18" s="54" t="str">
        <f aca="false">A15</f>
        <v>Motorista Maceió/AL - Categoria "A-D" OU "D" - Motorista de Micro-Ônibus e de Ônibus
com até 32 Poltronas</v>
      </c>
    </row>
    <row r="19" customFormat="false" ht="12.75" hidden="false" customHeight="false" outlineLevel="0" collapsed="false">
      <c r="A19" s="47" t="n">
        <v>2</v>
      </c>
      <c r="B19" s="48" t="s">
        <v>58</v>
      </c>
      <c r="C19" s="48"/>
      <c r="D19" s="48"/>
      <c r="E19" s="48"/>
      <c r="F19" s="48"/>
      <c r="G19" s="48"/>
      <c r="H19" s="48"/>
      <c r="I19" s="47" t="s">
        <v>59</v>
      </c>
    </row>
    <row r="20" customFormat="false" ht="26.25" hidden="false" customHeight="true" outlineLevel="0" collapsed="false">
      <c r="A20" s="47" t="n">
        <v>3</v>
      </c>
      <c r="B20" s="55" t="s">
        <v>60</v>
      </c>
      <c r="C20" s="55"/>
      <c r="D20" s="55"/>
      <c r="E20" s="55"/>
      <c r="F20" s="55"/>
      <c r="G20" s="55"/>
      <c r="H20" s="55"/>
      <c r="I20" s="56" t="n">
        <v>2013.9</v>
      </c>
    </row>
    <row r="21" customFormat="false" ht="114.75" hidden="false" customHeight="false" outlineLevel="0" collapsed="false">
      <c r="A21" s="47" t="n">
        <v>4</v>
      </c>
      <c r="B21" s="48" t="s">
        <v>61</v>
      </c>
      <c r="C21" s="48"/>
      <c r="D21" s="48"/>
      <c r="E21" s="48"/>
      <c r="F21" s="48"/>
      <c r="G21" s="48"/>
      <c r="H21" s="48"/>
      <c r="I21" s="54" t="str">
        <f aca="false">A15</f>
        <v>Motorista Maceió/AL - Categoria "A-D" OU "D" - Motorista de Micro-Ônibus e de Ônibus
com até 32 Poltronas</v>
      </c>
    </row>
    <row r="22" customFormat="false" ht="12.75" hidden="false" customHeight="false" outlineLevel="0" collapsed="false">
      <c r="A22" s="47" t="n">
        <v>5</v>
      </c>
      <c r="B22" s="48" t="s">
        <v>62</v>
      </c>
      <c r="C22" s="48"/>
      <c r="D22" s="48"/>
      <c r="E22" s="48"/>
      <c r="F22" s="48"/>
      <c r="G22" s="48"/>
      <c r="H22" s="48"/>
      <c r="I22" s="51" t="n">
        <v>44986</v>
      </c>
    </row>
    <row r="23" customFormat="false" ht="12.75" hidden="false" customHeight="false" outlineLevel="0" collapsed="false">
      <c r="A23" s="52"/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0" t="s">
        <v>63</v>
      </c>
      <c r="B24" s="50"/>
      <c r="C24" s="50"/>
      <c r="D24" s="50"/>
      <c r="E24" s="50"/>
      <c r="F24" s="50"/>
      <c r="G24" s="50"/>
      <c r="H24" s="50"/>
      <c r="I24" s="50"/>
    </row>
    <row r="25" customFormat="false" ht="12.75" hidden="false" customHeight="false" outlineLevel="0" collapsed="false">
      <c r="A25" s="49" t="n">
        <v>1</v>
      </c>
      <c r="B25" s="49" t="s">
        <v>64</v>
      </c>
      <c r="C25" s="49"/>
      <c r="D25" s="49"/>
      <c r="E25" s="49"/>
      <c r="F25" s="49"/>
      <c r="G25" s="49"/>
      <c r="H25" s="49" t="s">
        <v>65</v>
      </c>
      <c r="I25" s="57" t="s">
        <v>66</v>
      </c>
    </row>
    <row r="26" customFormat="false" ht="12.75" hidden="false" customHeight="true" outlineLevel="0" collapsed="false">
      <c r="A26" s="58" t="s">
        <v>37</v>
      </c>
      <c r="B26" s="59" t="s">
        <v>60</v>
      </c>
      <c r="C26" s="59"/>
      <c r="D26" s="59"/>
      <c r="E26" s="59"/>
      <c r="F26" s="59"/>
      <c r="G26" s="59"/>
      <c r="H26" s="60"/>
      <c r="I26" s="61" t="n">
        <f aca="false">I20</f>
        <v>2013.9</v>
      </c>
    </row>
    <row r="27" customFormat="false" ht="12.75" hidden="false" customHeight="false" outlineLevel="0" collapsed="false">
      <c r="A27" s="58" t="s">
        <v>40</v>
      </c>
      <c r="B27" s="62" t="s">
        <v>67</v>
      </c>
      <c r="C27" s="62"/>
      <c r="D27" s="62"/>
      <c r="E27" s="62"/>
      <c r="F27" s="62"/>
      <c r="G27" s="62"/>
      <c r="H27" s="63"/>
      <c r="I27" s="61" t="n">
        <f aca="false">H27*I26</f>
        <v>0</v>
      </c>
    </row>
    <row r="28" customFormat="false" ht="12.75" hidden="false" customHeight="false" outlineLevel="0" collapsed="false">
      <c r="A28" s="58" t="s">
        <v>43</v>
      </c>
      <c r="B28" s="62" t="s">
        <v>68</v>
      </c>
      <c r="C28" s="62"/>
      <c r="D28" s="62"/>
      <c r="E28" s="62"/>
      <c r="F28" s="62"/>
      <c r="G28" s="62"/>
      <c r="H28" s="63"/>
      <c r="I28" s="61" t="n">
        <f aca="false">H28*I26</f>
        <v>0</v>
      </c>
    </row>
    <row r="29" customFormat="false" ht="12.75" hidden="false" customHeight="false" outlineLevel="0" collapsed="false">
      <c r="A29" s="58" t="s">
        <v>45</v>
      </c>
      <c r="B29" s="62" t="s">
        <v>69</v>
      </c>
      <c r="C29" s="62"/>
      <c r="D29" s="62"/>
      <c r="E29" s="62"/>
      <c r="F29" s="62"/>
      <c r="G29" s="62"/>
      <c r="H29" s="63"/>
      <c r="I29" s="61" t="n">
        <v>0</v>
      </c>
    </row>
    <row r="30" customFormat="false" ht="12.75" hidden="false" customHeight="false" outlineLevel="0" collapsed="false">
      <c r="A30" s="58" t="s">
        <v>47</v>
      </c>
      <c r="B30" s="62" t="s">
        <v>70</v>
      </c>
      <c r="C30" s="62"/>
      <c r="D30" s="62"/>
      <c r="E30" s="62"/>
      <c r="F30" s="62"/>
      <c r="G30" s="62"/>
      <c r="H30" s="63"/>
      <c r="I30" s="61" t="n">
        <v>0</v>
      </c>
    </row>
    <row r="31" customFormat="false" ht="12.75" hidden="false" customHeight="false" outlineLevel="0" collapsed="false">
      <c r="A31" s="58" t="s">
        <v>71</v>
      </c>
      <c r="B31" s="62" t="s">
        <v>72</v>
      </c>
      <c r="C31" s="62"/>
      <c r="D31" s="62"/>
      <c r="E31" s="62"/>
      <c r="F31" s="62"/>
      <c r="G31" s="62"/>
      <c r="H31" s="63"/>
      <c r="I31" s="61" t="n">
        <v>0</v>
      </c>
    </row>
    <row r="32" customFormat="false" ht="12.75" hidden="false" customHeight="false" outlineLevel="0" collapsed="false">
      <c r="A32" s="58" t="s">
        <v>73</v>
      </c>
      <c r="B32" s="62" t="s">
        <v>203</v>
      </c>
      <c r="C32" s="62"/>
      <c r="D32" s="62"/>
      <c r="E32" s="62"/>
      <c r="F32" s="62"/>
      <c r="G32" s="62"/>
      <c r="H32" s="63"/>
      <c r="I32" s="61" t="n">
        <v>0</v>
      </c>
    </row>
    <row r="33" customFormat="false" ht="12.75" hidden="false" customHeight="false" outlineLevel="0" collapsed="false">
      <c r="A33" s="58" t="s">
        <v>75</v>
      </c>
      <c r="B33" s="58"/>
      <c r="C33" s="58"/>
      <c r="D33" s="58"/>
      <c r="E33" s="58"/>
      <c r="F33" s="58"/>
      <c r="G33" s="58"/>
      <c r="H33" s="58"/>
      <c r="I33" s="64" t="n">
        <f aca="false">SUM(I26:I32)</f>
        <v>2013.9</v>
      </c>
      <c r="M33" s="65"/>
    </row>
    <row r="34" customFormat="false" ht="12.75" hidden="false" customHeight="false" outlineLevel="0" collapsed="false">
      <c r="A34" s="66"/>
      <c r="B34" s="66"/>
      <c r="C34" s="66"/>
      <c r="D34" s="66"/>
      <c r="E34" s="66"/>
      <c r="F34" s="66"/>
      <c r="G34" s="66"/>
      <c r="H34" s="66"/>
      <c r="I34" s="66"/>
      <c r="J34" s="67"/>
    </row>
    <row r="35" customFormat="false" ht="12.75" hidden="false" customHeight="false" outlineLevel="0" collapsed="false">
      <c r="A35" s="68" t="s">
        <v>76</v>
      </c>
      <c r="B35" s="68"/>
      <c r="C35" s="68"/>
      <c r="D35" s="68"/>
      <c r="E35" s="68"/>
      <c r="F35" s="68"/>
      <c r="G35" s="68"/>
      <c r="H35" s="68"/>
      <c r="I35" s="68"/>
      <c r="J35" s="67"/>
    </row>
    <row r="36" customFormat="false" ht="12.75" hidden="false" customHeight="false" outlineLevel="0" collapsed="false">
      <c r="A36" s="49" t="s">
        <v>77</v>
      </c>
      <c r="B36" s="49"/>
      <c r="C36" s="49"/>
      <c r="D36" s="49"/>
      <c r="E36" s="49"/>
      <c r="F36" s="49"/>
      <c r="G36" s="49"/>
      <c r="H36" s="49" t="s">
        <v>65</v>
      </c>
      <c r="I36" s="49" t="s">
        <v>66</v>
      </c>
      <c r="J36" s="67"/>
    </row>
    <row r="37" customFormat="false" ht="12.75" hidden="false" customHeight="false" outlineLevel="0" collapsed="false">
      <c r="A37" s="58" t="s">
        <v>37</v>
      </c>
      <c r="B37" s="62" t="s">
        <v>78</v>
      </c>
      <c r="C37" s="62"/>
      <c r="D37" s="62"/>
      <c r="E37" s="62"/>
      <c r="F37" s="62"/>
      <c r="G37" s="62"/>
      <c r="H37" s="69" t="n">
        <f aca="false">1/12</f>
        <v>0.0833333333333333</v>
      </c>
      <c r="I37" s="61" t="n">
        <f aca="false">H37*I33</f>
        <v>167.825</v>
      </c>
      <c r="J37" s="67"/>
    </row>
    <row r="38" customFormat="false" ht="12.75" hidden="false" customHeight="false" outlineLevel="0" collapsed="false">
      <c r="A38" s="58" t="s">
        <v>40</v>
      </c>
      <c r="B38" s="62" t="s">
        <v>79</v>
      </c>
      <c r="C38" s="62"/>
      <c r="D38" s="62"/>
      <c r="E38" s="62"/>
      <c r="F38" s="62"/>
      <c r="G38" s="62"/>
      <c r="H38" s="69" t="n">
        <f aca="false">(1/12)</f>
        <v>0.0833333333333333</v>
      </c>
      <c r="I38" s="61" t="n">
        <f aca="false">H38*I33</f>
        <v>167.825</v>
      </c>
      <c r="J38" s="67"/>
    </row>
    <row r="39" customFormat="false" ht="12.75" hidden="false" customHeight="false" outlineLevel="0" collapsed="false">
      <c r="A39" s="58" t="s">
        <v>43</v>
      </c>
      <c r="B39" s="62" t="s">
        <v>80</v>
      </c>
      <c r="C39" s="62"/>
      <c r="D39" s="62"/>
      <c r="E39" s="62"/>
      <c r="F39" s="62"/>
      <c r="G39" s="62"/>
      <c r="H39" s="69" t="n">
        <f aca="false">(1/12*0.3333)</f>
        <v>0.027775</v>
      </c>
      <c r="I39" s="61" t="n">
        <f aca="false">H39*I33</f>
        <v>55.9360725</v>
      </c>
      <c r="J39" s="70"/>
      <c r="K39" s="70"/>
    </row>
    <row r="40" customFormat="false" ht="12.75" hidden="false" customHeight="false" outlineLevel="0" collapsed="false">
      <c r="A40" s="58" t="s">
        <v>81</v>
      </c>
      <c r="B40" s="58"/>
      <c r="C40" s="58"/>
      <c r="D40" s="58"/>
      <c r="E40" s="58"/>
      <c r="F40" s="58"/>
      <c r="G40" s="58"/>
      <c r="H40" s="71" t="n">
        <f aca="false">SUM(H37:H39)</f>
        <v>0.194441666666667</v>
      </c>
      <c r="I40" s="64" t="n">
        <f aca="false">I37+I38+I39</f>
        <v>391.5860725</v>
      </c>
      <c r="J40" s="70"/>
      <c r="K40" s="70"/>
    </row>
    <row r="41" customFormat="false" ht="12.75" hidden="false" customHeight="false" outlineLevel="0" collapsed="false">
      <c r="A41" s="72"/>
      <c r="B41" s="72"/>
      <c r="C41" s="72"/>
      <c r="D41" s="72"/>
      <c r="E41" s="72"/>
      <c r="F41" s="72"/>
      <c r="G41" s="72"/>
      <c r="H41" s="72"/>
      <c r="I41" s="72"/>
      <c r="J41" s="70"/>
      <c r="K41" s="70"/>
    </row>
    <row r="42" customFormat="false" ht="12.75" hidden="false" customHeight="false" outlineLevel="0" collapsed="false">
      <c r="A42" s="49" t="s">
        <v>82</v>
      </c>
      <c r="B42" s="49"/>
      <c r="C42" s="49"/>
      <c r="D42" s="49"/>
      <c r="E42" s="49"/>
      <c r="F42" s="49"/>
      <c r="G42" s="49"/>
      <c r="H42" s="49" t="s">
        <v>65</v>
      </c>
      <c r="I42" s="49" t="s">
        <v>66</v>
      </c>
      <c r="J42" s="70"/>
      <c r="K42" s="70"/>
      <c r="L42" s="73"/>
    </row>
    <row r="43" customFormat="false" ht="12.75" hidden="false" customHeight="false" outlineLevel="0" collapsed="false">
      <c r="A43" s="58" t="s">
        <v>37</v>
      </c>
      <c r="B43" s="62" t="s">
        <v>83</v>
      </c>
      <c r="C43" s="62"/>
      <c r="D43" s="62"/>
      <c r="E43" s="62"/>
      <c r="F43" s="62"/>
      <c r="G43" s="62"/>
      <c r="H43" s="69" t="n">
        <v>0.2</v>
      </c>
      <c r="I43" s="61" t="n">
        <f aca="false">(H43*I33)+(H43*I40)</f>
        <v>481.0972145</v>
      </c>
      <c r="J43" s="70"/>
      <c r="K43" s="70"/>
      <c r="L43" s="73"/>
    </row>
    <row r="44" customFormat="false" ht="12.75" hidden="false" customHeight="false" outlineLevel="0" collapsed="false">
      <c r="A44" s="58" t="s">
        <v>40</v>
      </c>
      <c r="B44" s="62" t="s">
        <v>84</v>
      </c>
      <c r="C44" s="62"/>
      <c r="D44" s="62"/>
      <c r="E44" s="62"/>
      <c r="F44" s="62"/>
      <c r="G44" s="62"/>
      <c r="H44" s="69" t="n">
        <v>0.025</v>
      </c>
      <c r="I44" s="61" t="n">
        <f aca="false">(H44*I33)+(H44*I40)</f>
        <v>60.1371518125</v>
      </c>
      <c r="J44" s="70"/>
      <c r="K44" s="70"/>
    </row>
    <row r="45" customFormat="false" ht="12.75" hidden="false" customHeight="false" outlineLevel="0" collapsed="false">
      <c r="A45" s="58" t="s">
        <v>43</v>
      </c>
      <c r="B45" s="62" t="s">
        <v>85</v>
      </c>
      <c r="C45" s="62"/>
      <c r="D45" s="62"/>
      <c r="E45" s="62"/>
      <c r="F45" s="62"/>
      <c r="G45" s="62"/>
      <c r="H45" s="69" t="n">
        <v>0.03</v>
      </c>
      <c r="I45" s="61" t="n">
        <f aca="false">(H45*I33)+(H45*I40)</f>
        <v>72.164582175</v>
      </c>
      <c r="J45" s="70"/>
      <c r="K45" s="70"/>
    </row>
    <row r="46" customFormat="false" ht="12.75" hidden="false" customHeight="false" outlineLevel="0" collapsed="false">
      <c r="A46" s="58" t="s">
        <v>45</v>
      </c>
      <c r="B46" s="62" t="s">
        <v>86</v>
      </c>
      <c r="C46" s="62"/>
      <c r="D46" s="62"/>
      <c r="E46" s="62"/>
      <c r="F46" s="62"/>
      <c r="G46" s="62"/>
      <c r="H46" s="69" t="n">
        <v>0.015</v>
      </c>
      <c r="I46" s="61" t="n">
        <f aca="false">(H46*I33)+(H46*I40)</f>
        <v>36.0822910875</v>
      </c>
      <c r="J46" s="70"/>
      <c r="K46" s="70"/>
    </row>
    <row r="47" customFormat="false" ht="12.75" hidden="false" customHeight="false" outlineLevel="0" collapsed="false">
      <c r="A47" s="58" t="s">
        <v>47</v>
      </c>
      <c r="B47" s="62" t="s">
        <v>87</v>
      </c>
      <c r="C47" s="62"/>
      <c r="D47" s="62"/>
      <c r="E47" s="62"/>
      <c r="F47" s="62"/>
      <c r="G47" s="62"/>
      <c r="H47" s="69" t="n">
        <v>0.01</v>
      </c>
      <c r="I47" s="61" t="n">
        <f aca="false">(H47*I33)+(H47*I40)</f>
        <v>24.054860725</v>
      </c>
      <c r="J47" s="70"/>
      <c r="K47" s="70"/>
    </row>
    <row r="48" customFormat="false" ht="12.75" hidden="false" customHeight="false" outlineLevel="0" collapsed="false">
      <c r="A48" s="58" t="s">
        <v>71</v>
      </c>
      <c r="B48" s="62" t="s">
        <v>88</v>
      </c>
      <c r="C48" s="62"/>
      <c r="D48" s="62"/>
      <c r="E48" s="62"/>
      <c r="F48" s="62"/>
      <c r="G48" s="62"/>
      <c r="H48" s="69" t="n">
        <v>0.006</v>
      </c>
      <c r="I48" s="61" t="n">
        <f aca="false">(H48*I33)+(H48*I40)</f>
        <v>14.432916435</v>
      </c>
      <c r="J48" s="67"/>
    </row>
    <row r="49" customFormat="false" ht="12.75" hidden="false" customHeight="false" outlineLevel="0" collapsed="false">
      <c r="A49" s="58" t="s">
        <v>73</v>
      </c>
      <c r="B49" s="62" t="s">
        <v>89</v>
      </c>
      <c r="C49" s="62"/>
      <c r="D49" s="62"/>
      <c r="E49" s="62"/>
      <c r="F49" s="62"/>
      <c r="G49" s="62"/>
      <c r="H49" s="69" t="n">
        <v>0.002</v>
      </c>
      <c r="I49" s="61" t="n">
        <f aca="false">(H49*I33)+(H49*I40)</f>
        <v>4.810972145</v>
      </c>
      <c r="J49" s="67"/>
    </row>
    <row r="50" customFormat="false" ht="12.75" hidden="false" customHeight="false" outlineLevel="0" collapsed="false">
      <c r="A50" s="58" t="s">
        <v>90</v>
      </c>
      <c r="B50" s="62" t="s">
        <v>91</v>
      </c>
      <c r="C50" s="62"/>
      <c r="D50" s="62"/>
      <c r="E50" s="62"/>
      <c r="F50" s="62"/>
      <c r="G50" s="62"/>
      <c r="H50" s="69" t="n">
        <v>0.08</v>
      </c>
      <c r="I50" s="61" t="n">
        <f aca="false">(H50*I33)+(H50*I40)</f>
        <v>192.4388858</v>
      </c>
      <c r="J50" s="67"/>
    </row>
    <row r="51" customFormat="false" ht="12.75" hidden="false" customHeight="false" outlineLevel="0" collapsed="false">
      <c r="A51" s="58" t="s">
        <v>92</v>
      </c>
      <c r="B51" s="58"/>
      <c r="C51" s="58"/>
      <c r="D51" s="58"/>
      <c r="E51" s="58"/>
      <c r="F51" s="58"/>
      <c r="G51" s="58"/>
      <c r="H51" s="71" t="n">
        <f aca="false">SUM(H43:H50)</f>
        <v>0.368</v>
      </c>
      <c r="I51" s="64" t="n">
        <f aca="false">SUM(I43:I50)</f>
        <v>885.21887468</v>
      </c>
      <c r="J51" s="67"/>
      <c r="K51" s="74"/>
    </row>
    <row r="52" customFormat="false" ht="12.75" hidden="false" customHeight="false" outlineLevel="0" collapsed="false">
      <c r="A52" s="75"/>
      <c r="B52" s="75"/>
      <c r="C52" s="75"/>
      <c r="D52" s="75"/>
      <c r="E52" s="75"/>
      <c r="F52" s="75"/>
      <c r="G52" s="75"/>
      <c r="H52" s="75"/>
      <c r="I52" s="75"/>
      <c r="J52" s="67"/>
    </row>
    <row r="53" customFormat="false" ht="12.75" hidden="false" customHeight="false" outlineLevel="0" collapsed="false">
      <c r="A53" s="76" t="s">
        <v>93</v>
      </c>
      <c r="B53" s="76"/>
      <c r="C53" s="76"/>
      <c r="D53" s="76"/>
      <c r="E53" s="76"/>
      <c r="F53" s="76"/>
      <c r="G53" s="76"/>
      <c r="H53" s="77"/>
      <c r="I53" s="76" t="s">
        <v>66</v>
      </c>
      <c r="J53" s="67"/>
    </row>
    <row r="54" customFormat="false" ht="12.75" hidden="false" customHeight="true" outlineLevel="0" collapsed="false">
      <c r="A54" s="58" t="s">
        <v>37</v>
      </c>
      <c r="B54" s="59" t="s">
        <v>94</v>
      </c>
      <c r="C54" s="59"/>
      <c r="D54" s="59"/>
      <c r="E54" s="78" t="n">
        <v>2</v>
      </c>
      <c r="F54" s="79" t="n">
        <v>3.5</v>
      </c>
      <c r="G54" s="78" t="n">
        <v>22</v>
      </c>
      <c r="H54" s="80" t="s">
        <v>95</v>
      </c>
      <c r="I54" s="61" t="n">
        <f aca="false">(E54*F54*G54)-(I26*0.06)</f>
        <v>33.166</v>
      </c>
      <c r="J54" s="67"/>
      <c r="L54" s="81"/>
    </row>
    <row r="55" customFormat="false" ht="12.75" hidden="false" customHeight="true" outlineLevel="0" collapsed="false">
      <c r="A55" s="58" t="s">
        <v>40</v>
      </c>
      <c r="B55" s="59" t="s">
        <v>96</v>
      </c>
      <c r="C55" s="59"/>
      <c r="D55" s="59"/>
      <c r="E55" s="78" t="n">
        <v>1</v>
      </c>
      <c r="F55" s="79" t="n">
        <v>23.98</v>
      </c>
      <c r="G55" s="78" t="n">
        <v>26</v>
      </c>
      <c r="H55" s="80" t="s">
        <v>95</v>
      </c>
      <c r="I55" s="61" t="n">
        <f aca="false">(E55*F55*(1-0.2)*G55)</f>
        <v>498.784</v>
      </c>
      <c r="J55" s="67"/>
      <c r="L55" s="81"/>
    </row>
    <row r="56" customFormat="false" ht="12.75" hidden="false" customHeight="false" outlineLevel="0" collapsed="false">
      <c r="A56" s="58" t="s">
        <v>43</v>
      </c>
      <c r="B56" s="60" t="s">
        <v>97</v>
      </c>
      <c r="C56" s="60"/>
      <c r="D56" s="60"/>
      <c r="E56" s="60"/>
      <c r="F56" s="60"/>
      <c r="G56" s="60"/>
      <c r="H56" s="80" t="s">
        <v>95</v>
      </c>
      <c r="I56" s="61" t="n">
        <v>135</v>
      </c>
      <c r="J56" s="67"/>
      <c r="L56" s="81"/>
    </row>
    <row r="57" customFormat="false" ht="12.75" hidden="false" customHeight="false" outlineLevel="0" collapsed="false">
      <c r="A57" s="58" t="s">
        <v>45</v>
      </c>
      <c r="B57" s="62" t="s">
        <v>98</v>
      </c>
      <c r="C57" s="62"/>
      <c r="D57" s="62"/>
      <c r="E57" s="62"/>
      <c r="F57" s="62"/>
      <c r="G57" s="62"/>
      <c r="H57" s="82"/>
      <c r="I57" s="61" t="n">
        <f aca="false">H57/12</f>
        <v>0</v>
      </c>
      <c r="J57" s="67"/>
    </row>
    <row r="58" customFormat="false" ht="12.75" hidden="false" customHeight="false" outlineLevel="0" collapsed="false">
      <c r="A58" s="58" t="s">
        <v>47</v>
      </c>
      <c r="B58" s="62" t="s">
        <v>99</v>
      </c>
      <c r="C58" s="62"/>
      <c r="D58" s="62"/>
      <c r="E58" s="62"/>
      <c r="F58" s="62"/>
      <c r="G58" s="62"/>
      <c r="H58" s="80" t="s">
        <v>95</v>
      </c>
      <c r="I58" s="61"/>
      <c r="J58" s="67"/>
    </row>
    <row r="59" customFormat="false" ht="12.75" hidden="false" customHeight="false" outlineLevel="0" collapsed="false">
      <c r="A59" s="58" t="s">
        <v>71</v>
      </c>
      <c r="B59" s="60" t="s">
        <v>100</v>
      </c>
      <c r="C59" s="60"/>
      <c r="D59" s="60"/>
      <c r="E59" s="60"/>
      <c r="F59" s="60"/>
      <c r="G59" s="60"/>
      <c r="H59" s="80" t="s">
        <v>95</v>
      </c>
      <c r="I59" s="61" t="n">
        <v>0</v>
      </c>
      <c r="J59" s="67"/>
    </row>
    <row r="60" customFormat="false" ht="12.75" hidden="false" customHeight="false" outlineLevel="0" collapsed="false">
      <c r="A60" s="58" t="s">
        <v>101</v>
      </c>
      <c r="B60" s="58"/>
      <c r="C60" s="58"/>
      <c r="D60" s="58"/>
      <c r="E60" s="58"/>
      <c r="F60" s="58"/>
      <c r="G60" s="58"/>
      <c r="H60" s="58"/>
      <c r="I60" s="64" t="n">
        <f aca="false">TRUNC(SUM(I54:I59),2)</f>
        <v>666.95</v>
      </c>
      <c r="J60" s="67"/>
    </row>
    <row r="61" customFormat="false" ht="39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67"/>
    </row>
    <row r="62" customFormat="false" ht="12.75" hidden="false" customHeight="false" outlineLevel="0" collapsed="false">
      <c r="A62" s="84" t="s">
        <v>102</v>
      </c>
      <c r="B62" s="84"/>
      <c r="C62" s="84"/>
      <c r="D62" s="84"/>
      <c r="E62" s="84"/>
      <c r="F62" s="84"/>
      <c r="G62" s="84"/>
      <c r="H62" s="84"/>
      <c r="I62" s="84"/>
      <c r="J62" s="67"/>
    </row>
    <row r="63" customFormat="false" ht="12.75" hidden="false" customHeight="false" outlineLevel="0" collapsed="false">
      <c r="A63" s="58" t="s">
        <v>103</v>
      </c>
      <c r="B63" s="58"/>
      <c r="C63" s="58"/>
      <c r="D63" s="58"/>
      <c r="E63" s="58"/>
      <c r="F63" s="58"/>
      <c r="G63" s="58"/>
      <c r="H63" s="58"/>
      <c r="I63" s="58" t="s">
        <v>66</v>
      </c>
      <c r="J63" s="67"/>
    </row>
    <row r="64" customFormat="false" ht="12.75" hidden="false" customHeight="false" outlineLevel="0" collapsed="false">
      <c r="A64" s="58" t="s">
        <v>104</v>
      </c>
      <c r="B64" s="80" t="s">
        <v>105</v>
      </c>
      <c r="C64" s="80"/>
      <c r="D64" s="80"/>
      <c r="E64" s="80"/>
      <c r="F64" s="80"/>
      <c r="G64" s="80"/>
      <c r="H64" s="80"/>
      <c r="I64" s="61" t="n">
        <f aca="false">I40</f>
        <v>391.5860725</v>
      </c>
      <c r="J64" s="67"/>
    </row>
    <row r="65" customFormat="false" ht="12.75" hidden="false" customHeight="false" outlineLevel="0" collapsed="false">
      <c r="A65" s="58" t="s">
        <v>106</v>
      </c>
      <c r="B65" s="80" t="s">
        <v>107</v>
      </c>
      <c r="C65" s="80"/>
      <c r="D65" s="80"/>
      <c r="E65" s="80"/>
      <c r="F65" s="80"/>
      <c r="G65" s="80"/>
      <c r="H65" s="80"/>
      <c r="I65" s="61" t="n">
        <f aca="false">I51</f>
        <v>885.21887468</v>
      </c>
      <c r="J65" s="67"/>
    </row>
    <row r="66" customFormat="false" ht="12.75" hidden="false" customHeight="false" outlineLevel="0" collapsed="false">
      <c r="A66" s="58" t="s">
        <v>108</v>
      </c>
      <c r="B66" s="80" t="s">
        <v>109</v>
      </c>
      <c r="C66" s="80"/>
      <c r="D66" s="80"/>
      <c r="E66" s="80"/>
      <c r="F66" s="80"/>
      <c r="G66" s="80"/>
      <c r="H66" s="80"/>
      <c r="I66" s="61" t="n">
        <f aca="false">I60</f>
        <v>666.95</v>
      </c>
      <c r="J66" s="67"/>
    </row>
    <row r="67" customFormat="false" ht="12.75" hidden="false" customHeight="false" outlineLevel="0" collapsed="false">
      <c r="A67" s="58" t="s">
        <v>110</v>
      </c>
      <c r="B67" s="58"/>
      <c r="C67" s="58"/>
      <c r="D67" s="58"/>
      <c r="E67" s="58"/>
      <c r="F67" s="58"/>
      <c r="G67" s="58"/>
      <c r="H67" s="58"/>
      <c r="I67" s="64" t="n">
        <f aca="false">TRUNC(SUM(I64:I66),2)</f>
        <v>1943.75</v>
      </c>
      <c r="J67" s="67"/>
    </row>
    <row r="68" customFormat="false" ht="12.75" hidden="false" customHeight="false" outlineLevel="0" collapsed="false">
      <c r="A68" s="85"/>
      <c r="B68" s="85"/>
      <c r="C68" s="85"/>
      <c r="D68" s="85"/>
      <c r="E68" s="85"/>
      <c r="F68" s="85"/>
      <c r="G68" s="85"/>
      <c r="H68" s="85"/>
      <c r="I68" s="85"/>
      <c r="J68" s="67"/>
    </row>
    <row r="69" customFormat="false" ht="12.75" hidden="false" customHeight="false" outlineLevel="0" collapsed="false">
      <c r="A69" s="50" t="s">
        <v>111</v>
      </c>
      <c r="B69" s="50"/>
      <c r="C69" s="50"/>
      <c r="D69" s="50"/>
      <c r="E69" s="50"/>
      <c r="F69" s="50"/>
      <c r="G69" s="50"/>
      <c r="H69" s="50"/>
      <c r="I69" s="50"/>
      <c r="J69" s="67"/>
    </row>
    <row r="70" customFormat="false" ht="12.75" hidden="false" customHeight="false" outlineLevel="0" collapsed="false">
      <c r="A70" s="49" t="n">
        <v>3</v>
      </c>
      <c r="B70" s="49" t="s">
        <v>112</v>
      </c>
      <c r="C70" s="49"/>
      <c r="D70" s="49"/>
      <c r="E70" s="49"/>
      <c r="F70" s="49"/>
      <c r="G70" s="49"/>
      <c r="H70" s="76" t="s">
        <v>65</v>
      </c>
      <c r="I70" s="49" t="s">
        <v>66</v>
      </c>
      <c r="J70" s="67"/>
    </row>
    <row r="71" customFormat="false" ht="12.75" hidden="false" customHeight="false" outlineLevel="0" collapsed="false">
      <c r="A71" s="58" t="s">
        <v>37</v>
      </c>
      <c r="B71" s="86" t="s">
        <v>113</v>
      </c>
      <c r="C71" s="86"/>
      <c r="D71" s="86"/>
      <c r="E71" s="86"/>
      <c r="F71" s="86"/>
      <c r="G71" s="86"/>
      <c r="H71" s="87" t="n">
        <f aca="false">5%/12</f>
        <v>0.00416666666666667</v>
      </c>
      <c r="I71" s="88" t="n">
        <f aca="false">H71*I33</f>
        <v>8.39125</v>
      </c>
      <c r="J71" s="67"/>
    </row>
    <row r="72" customFormat="false" ht="12.75" hidden="false" customHeight="false" outlineLevel="0" collapsed="false">
      <c r="A72" s="58" t="s">
        <v>40</v>
      </c>
      <c r="B72" s="86" t="s">
        <v>114</v>
      </c>
      <c r="C72" s="86"/>
      <c r="D72" s="86"/>
      <c r="E72" s="86"/>
      <c r="F72" s="86"/>
      <c r="G72" s="86"/>
      <c r="H72" s="69" t="n">
        <f aca="false">H71*H50</f>
        <v>0.000333333333333333</v>
      </c>
      <c r="I72" s="88" t="n">
        <f aca="false">H72*I33</f>
        <v>0.6713</v>
      </c>
      <c r="J72" s="67"/>
    </row>
    <row r="73" customFormat="false" ht="12.75" hidden="false" customHeight="false" outlineLevel="0" collapsed="false">
      <c r="A73" s="58" t="s">
        <v>43</v>
      </c>
      <c r="B73" s="86" t="s">
        <v>115</v>
      </c>
      <c r="C73" s="86"/>
      <c r="D73" s="86"/>
      <c r="E73" s="86"/>
      <c r="F73" s="86"/>
      <c r="G73" s="86"/>
      <c r="H73" s="69" t="n">
        <v>0.02</v>
      </c>
      <c r="I73" s="88" t="n">
        <f aca="false">H73*I33</f>
        <v>40.278</v>
      </c>
      <c r="J73" s="67"/>
    </row>
    <row r="74" customFormat="false" ht="12.75" hidden="false" customHeight="false" outlineLevel="0" collapsed="false">
      <c r="A74" s="58" t="s">
        <v>45</v>
      </c>
      <c r="B74" s="86" t="s">
        <v>116</v>
      </c>
      <c r="C74" s="86"/>
      <c r="D74" s="86"/>
      <c r="E74" s="86"/>
      <c r="F74" s="86"/>
      <c r="G74" s="86"/>
      <c r="H74" s="89" t="n">
        <f aca="false">7/30/12*100%</f>
        <v>0.0194444444444444</v>
      </c>
      <c r="I74" s="88" t="n">
        <f aca="false">H74*I33</f>
        <v>39.1591666666667</v>
      </c>
      <c r="J74" s="67"/>
    </row>
    <row r="75" customFormat="false" ht="12.75" hidden="false" customHeight="false" outlineLevel="0" collapsed="false">
      <c r="A75" s="58" t="s">
        <v>47</v>
      </c>
      <c r="B75" s="86" t="s">
        <v>117</v>
      </c>
      <c r="C75" s="86"/>
      <c r="D75" s="86"/>
      <c r="E75" s="86"/>
      <c r="F75" s="86"/>
      <c r="G75" s="86"/>
      <c r="H75" s="69" t="n">
        <f aca="false">H74*H51</f>
        <v>0.00715555555555556</v>
      </c>
      <c r="I75" s="88" t="n">
        <f aca="false">H75*I33</f>
        <v>14.4105733333333</v>
      </c>
      <c r="J75" s="67"/>
    </row>
    <row r="76" customFormat="false" ht="12.75" hidden="false" customHeight="false" outlineLevel="0" collapsed="false">
      <c r="A76" s="58" t="s">
        <v>71</v>
      </c>
      <c r="B76" s="86" t="s">
        <v>118</v>
      </c>
      <c r="C76" s="86"/>
      <c r="D76" s="86"/>
      <c r="E76" s="86"/>
      <c r="F76" s="86"/>
      <c r="G76" s="86"/>
      <c r="H76" s="69" t="n">
        <v>0.02</v>
      </c>
      <c r="I76" s="88" t="n">
        <f aca="false">H76*I33</f>
        <v>40.278</v>
      </c>
      <c r="J76" s="67"/>
    </row>
    <row r="77" customFormat="false" ht="12.75" hidden="false" customHeight="false" outlineLevel="0" collapsed="false">
      <c r="A77" s="58" t="s">
        <v>119</v>
      </c>
      <c r="B77" s="58"/>
      <c r="C77" s="58"/>
      <c r="D77" s="58"/>
      <c r="E77" s="58"/>
      <c r="F77" s="58"/>
      <c r="G77" s="58"/>
      <c r="H77" s="90" t="n">
        <f aca="false">TRUNC(SUM(H71:H76),4)</f>
        <v>0.0711</v>
      </c>
      <c r="I77" s="64" t="n">
        <f aca="false">TRUNC(SUM(I71:I76),2)</f>
        <v>143.18</v>
      </c>
      <c r="J77" s="67"/>
    </row>
    <row r="78" customFormat="false" ht="12.75" hidden="false" customHeight="false" outlineLevel="0" collapsed="false">
      <c r="A78" s="91"/>
      <c r="B78" s="91"/>
      <c r="C78" s="91"/>
      <c r="D78" s="91"/>
      <c r="E78" s="91"/>
      <c r="F78" s="91"/>
      <c r="G78" s="91"/>
      <c r="H78" s="91"/>
      <c r="I78" s="91"/>
      <c r="J78" s="67"/>
    </row>
    <row r="79" customFormat="false" ht="12.75" hidden="false" customHeight="false" outlineLevel="0" collapsed="false">
      <c r="A79" s="50" t="s">
        <v>120</v>
      </c>
      <c r="B79" s="50"/>
      <c r="C79" s="50"/>
      <c r="D79" s="50"/>
      <c r="E79" s="50"/>
      <c r="F79" s="50"/>
      <c r="G79" s="50"/>
      <c r="H79" s="50"/>
      <c r="I79" s="50"/>
      <c r="J79" s="67"/>
    </row>
    <row r="80" customFormat="false" ht="12.75" hidden="false" customHeight="false" outlineLevel="0" collapsed="false">
      <c r="A80" s="58" t="s">
        <v>121</v>
      </c>
      <c r="B80" s="58"/>
      <c r="C80" s="58"/>
      <c r="D80" s="58"/>
      <c r="E80" s="58"/>
      <c r="F80" s="58"/>
      <c r="G80" s="58"/>
      <c r="H80" s="58" t="s">
        <v>65</v>
      </c>
      <c r="I80" s="58" t="s">
        <v>66</v>
      </c>
      <c r="J80" s="67"/>
    </row>
    <row r="81" customFormat="false" ht="12.75" hidden="false" customHeight="false" outlineLevel="0" collapsed="false">
      <c r="A81" s="58" t="s">
        <v>37</v>
      </c>
      <c r="B81" s="62" t="s">
        <v>122</v>
      </c>
      <c r="C81" s="62"/>
      <c r="D81" s="62"/>
      <c r="E81" s="62"/>
      <c r="F81" s="62"/>
      <c r="G81" s="62"/>
      <c r="H81" s="69" t="n">
        <f aca="false">(1/12) + (1/12*0.3333)</f>
        <v>0.111108333333333</v>
      </c>
      <c r="I81" s="61" t="n">
        <f aca="false">$I$33*H81</f>
        <v>223.7610725</v>
      </c>
      <c r="J81" s="67"/>
    </row>
    <row r="82" customFormat="false" ht="12.75" hidden="false" customHeight="false" outlineLevel="0" collapsed="false">
      <c r="A82" s="58" t="s">
        <v>40</v>
      </c>
      <c r="B82" s="62" t="s">
        <v>123</v>
      </c>
      <c r="C82" s="62"/>
      <c r="D82" s="62"/>
      <c r="E82" s="62"/>
      <c r="F82" s="62"/>
      <c r="G82" s="62"/>
      <c r="H82" s="69" t="n">
        <v>0.002778</v>
      </c>
      <c r="I82" s="61" t="n">
        <f aca="false">$I$33*H82</f>
        <v>5.5946142</v>
      </c>
      <c r="J82" s="67"/>
    </row>
    <row r="83" customFormat="false" ht="12.75" hidden="false" customHeight="false" outlineLevel="0" collapsed="false">
      <c r="A83" s="58" t="s">
        <v>43</v>
      </c>
      <c r="B83" s="62" t="s">
        <v>124</v>
      </c>
      <c r="C83" s="62"/>
      <c r="D83" s="62"/>
      <c r="E83" s="62"/>
      <c r="F83" s="62"/>
      <c r="G83" s="62"/>
      <c r="H83" s="69" t="n">
        <v>0.000208</v>
      </c>
      <c r="I83" s="61" t="n">
        <f aca="false">$I$33*H83</f>
        <v>0.4188912</v>
      </c>
      <c r="J83" s="67"/>
    </row>
    <row r="84" customFormat="false" ht="12.75" hidden="false" customHeight="false" outlineLevel="0" collapsed="false">
      <c r="A84" s="58" t="s">
        <v>45</v>
      </c>
      <c r="B84" s="62" t="s">
        <v>125</v>
      </c>
      <c r="C84" s="62"/>
      <c r="D84" s="62"/>
      <c r="E84" s="62"/>
      <c r="F84" s="62"/>
      <c r="G84" s="62"/>
      <c r="H84" s="69" t="n">
        <v>0.005</v>
      </c>
      <c r="I84" s="61" t="n">
        <f aca="false">$I$33*H84</f>
        <v>10.0695</v>
      </c>
      <c r="J84" s="67"/>
    </row>
    <row r="85" customFormat="false" ht="12.75" hidden="false" customHeight="false" outlineLevel="0" collapsed="false">
      <c r="A85" s="58" t="s">
        <v>47</v>
      </c>
      <c r="B85" s="62" t="s">
        <v>126</v>
      </c>
      <c r="C85" s="62"/>
      <c r="D85" s="62"/>
      <c r="E85" s="62"/>
      <c r="F85" s="62"/>
      <c r="G85" s="62"/>
      <c r="H85" s="69" t="n">
        <v>0.00074</v>
      </c>
      <c r="I85" s="61" t="n">
        <f aca="false">$I$33*H85</f>
        <v>1.490286</v>
      </c>
      <c r="J85" s="67"/>
    </row>
    <row r="86" customFormat="false" ht="12.75" hidden="false" customHeight="false" outlineLevel="0" collapsed="false">
      <c r="A86" s="58" t="s">
        <v>71</v>
      </c>
      <c r="B86" s="62" t="s">
        <v>127</v>
      </c>
      <c r="C86" s="62"/>
      <c r="D86" s="62"/>
      <c r="E86" s="62"/>
      <c r="F86" s="62"/>
      <c r="G86" s="62"/>
      <c r="H86" s="69" t="n">
        <v>0.002778</v>
      </c>
      <c r="I86" s="61" t="n">
        <f aca="false">$I$33*H86</f>
        <v>5.5946142</v>
      </c>
      <c r="J86" s="67"/>
    </row>
    <row r="87" customFormat="false" ht="12.75" hidden="false" customHeight="false" outlineLevel="0" collapsed="false">
      <c r="A87" s="58"/>
      <c r="B87" s="58" t="s">
        <v>128</v>
      </c>
      <c r="C87" s="58"/>
      <c r="D87" s="58"/>
      <c r="E87" s="58"/>
      <c r="F87" s="58"/>
      <c r="G87" s="58"/>
      <c r="H87" s="71" t="n">
        <f aca="false">H81+H82+H83+H84+H85+H86</f>
        <v>0.122612333333333</v>
      </c>
      <c r="I87" s="64" t="n">
        <f aca="false">I81+I82+I83+I84+I85+I86</f>
        <v>246.9289781</v>
      </c>
      <c r="J87" s="67"/>
    </row>
    <row r="88" customFormat="false" ht="12.75" hidden="false" customHeight="false" outlineLevel="0" collapsed="false">
      <c r="A88" s="92"/>
      <c r="B88" s="92"/>
      <c r="C88" s="92"/>
      <c r="D88" s="92"/>
      <c r="E88" s="92"/>
      <c r="F88" s="92"/>
      <c r="G88" s="92"/>
      <c r="H88" s="92"/>
      <c r="I88" s="92"/>
      <c r="J88" s="67"/>
    </row>
    <row r="89" customFormat="false" ht="12.75" hidden="false" customHeight="false" outlineLevel="0" collapsed="false">
      <c r="A89" s="49" t="s">
        <v>129</v>
      </c>
      <c r="B89" s="49"/>
      <c r="C89" s="49"/>
      <c r="D89" s="49"/>
      <c r="E89" s="49"/>
      <c r="F89" s="49"/>
      <c r="G89" s="49"/>
      <c r="H89" s="49" t="s">
        <v>65</v>
      </c>
      <c r="I89" s="49" t="s">
        <v>66</v>
      </c>
      <c r="J89" s="67"/>
    </row>
    <row r="90" customFormat="false" ht="12.75" hidden="false" customHeight="false" outlineLevel="0" collapsed="false">
      <c r="A90" s="49" t="s">
        <v>37</v>
      </c>
      <c r="B90" s="48" t="s">
        <v>130</v>
      </c>
      <c r="C90" s="48"/>
      <c r="D90" s="48"/>
      <c r="E90" s="48"/>
      <c r="F90" s="48"/>
      <c r="G90" s="48"/>
      <c r="H90" s="93" t="n">
        <v>0</v>
      </c>
      <c r="I90" s="57" t="n">
        <f aca="false">$I$33*H90</f>
        <v>0</v>
      </c>
      <c r="J90" s="67"/>
    </row>
    <row r="91" customFormat="false" ht="12.75" hidden="false" customHeight="false" outlineLevel="0" collapsed="false">
      <c r="A91" s="49" t="s">
        <v>131</v>
      </c>
      <c r="B91" s="49"/>
      <c r="C91" s="49"/>
      <c r="D91" s="49"/>
      <c r="E91" s="49"/>
      <c r="F91" s="49"/>
      <c r="G91" s="49"/>
      <c r="H91" s="94" t="n">
        <f aca="false">H90</f>
        <v>0</v>
      </c>
      <c r="I91" s="95" t="n">
        <f aca="false">I90</f>
        <v>0</v>
      </c>
      <c r="J91" s="67"/>
    </row>
    <row r="92" customFormat="false" ht="12.75" hidden="false" customHeight="false" outlineLevel="0" collapsed="false">
      <c r="A92" s="96"/>
      <c r="B92" s="96"/>
      <c r="C92" s="96"/>
      <c r="D92" s="96"/>
      <c r="E92" s="96"/>
      <c r="F92" s="96"/>
      <c r="G92" s="96"/>
      <c r="H92" s="96"/>
      <c r="I92" s="96"/>
      <c r="J92" s="67"/>
    </row>
    <row r="93" customFormat="false" ht="12.75" hidden="false" customHeight="false" outlineLevel="0" collapsed="false">
      <c r="A93" s="84" t="s">
        <v>132</v>
      </c>
      <c r="B93" s="84"/>
      <c r="C93" s="84"/>
      <c r="D93" s="84"/>
      <c r="E93" s="84"/>
      <c r="F93" s="84"/>
      <c r="G93" s="84"/>
      <c r="H93" s="84"/>
      <c r="I93" s="84"/>
      <c r="J93" s="67"/>
    </row>
    <row r="94" customFormat="false" ht="12.75" hidden="false" customHeight="false" outlineLevel="0" collapsed="false">
      <c r="A94" s="58" t="s">
        <v>133</v>
      </c>
      <c r="B94" s="58"/>
      <c r="C94" s="58"/>
      <c r="D94" s="58"/>
      <c r="E94" s="58"/>
      <c r="F94" s="58"/>
      <c r="G94" s="58"/>
      <c r="H94" s="58"/>
      <c r="I94" s="58" t="s">
        <v>66</v>
      </c>
      <c r="J94" s="67"/>
    </row>
    <row r="95" customFormat="false" ht="12.75" hidden="false" customHeight="false" outlineLevel="0" collapsed="false">
      <c r="A95" s="58" t="s">
        <v>134</v>
      </c>
      <c r="B95" s="80" t="s">
        <v>135</v>
      </c>
      <c r="C95" s="80"/>
      <c r="D95" s="80"/>
      <c r="E95" s="80"/>
      <c r="F95" s="80"/>
      <c r="G95" s="80"/>
      <c r="H95" s="80"/>
      <c r="I95" s="61" t="n">
        <f aca="false">I87</f>
        <v>246.9289781</v>
      </c>
      <c r="J95" s="67"/>
    </row>
    <row r="96" customFormat="false" ht="12.75" hidden="false" customHeight="false" outlineLevel="0" collapsed="false">
      <c r="A96" s="58" t="s">
        <v>136</v>
      </c>
      <c r="B96" s="80" t="s">
        <v>137</v>
      </c>
      <c r="C96" s="80"/>
      <c r="D96" s="80"/>
      <c r="E96" s="80"/>
      <c r="F96" s="80"/>
      <c r="G96" s="80"/>
      <c r="H96" s="80"/>
      <c r="I96" s="61" t="n">
        <f aca="false">I91</f>
        <v>0</v>
      </c>
      <c r="J96" s="67"/>
    </row>
    <row r="97" customFormat="false" ht="12.75" hidden="false" customHeight="false" outlineLevel="0" collapsed="false">
      <c r="A97" s="58" t="s">
        <v>138</v>
      </c>
      <c r="B97" s="58"/>
      <c r="C97" s="58"/>
      <c r="D97" s="58"/>
      <c r="E97" s="58"/>
      <c r="F97" s="58"/>
      <c r="G97" s="58"/>
      <c r="H97" s="58"/>
      <c r="I97" s="64" t="n">
        <f aca="false">TRUNC(SUM(I95:I96),2)</f>
        <v>246.92</v>
      </c>
      <c r="J97" s="67"/>
    </row>
    <row r="98" customFormat="false" ht="12.75" hidden="false" customHeight="false" outlineLevel="0" collapsed="false">
      <c r="A98" s="85"/>
      <c r="B98" s="85"/>
      <c r="C98" s="85"/>
      <c r="D98" s="85"/>
      <c r="E98" s="85"/>
      <c r="F98" s="85"/>
      <c r="G98" s="85"/>
      <c r="H98" s="85"/>
      <c r="I98" s="85"/>
      <c r="J98" s="67"/>
    </row>
    <row r="99" customFormat="false" ht="12.75" hidden="false" customHeight="false" outlineLevel="0" collapsed="false">
      <c r="A99" s="50" t="s">
        <v>139</v>
      </c>
      <c r="B99" s="50"/>
      <c r="C99" s="50"/>
      <c r="D99" s="50"/>
      <c r="E99" s="50"/>
      <c r="F99" s="50"/>
      <c r="G99" s="50"/>
      <c r="H99" s="50"/>
      <c r="I99" s="50"/>
      <c r="J99" s="67"/>
    </row>
    <row r="100" customFormat="false" ht="12.75" hidden="false" customHeight="false" outlineLevel="0" collapsed="false">
      <c r="A100" s="49" t="n">
        <v>5</v>
      </c>
      <c r="B100" s="49" t="s">
        <v>140</v>
      </c>
      <c r="C100" s="49"/>
      <c r="D100" s="49"/>
      <c r="E100" s="49"/>
      <c r="F100" s="49"/>
      <c r="G100" s="49"/>
      <c r="H100" s="49"/>
      <c r="I100" s="49" t="s">
        <v>66</v>
      </c>
      <c r="J100" s="67"/>
    </row>
    <row r="101" customFormat="false" ht="12.75" hidden="false" customHeight="false" outlineLevel="0" collapsed="false">
      <c r="A101" s="49" t="s">
        <v>37</v>
      </c>
      <c r="B101" s="97" t="s">
        <v>141</v>
      </c>
      <c r="C101" s="97"/>
      <c r="D101" s="97"/>
      <c r="E101" s="97"/>
      <c r="F101" s="97"/>
      <c r="G101" s="97"/>
      <c r="H101" s="47" t="s">
        <v>95</v>
      </c>
      <c r="I101" s="57" t="n">
        <f aca="false">'Insumos-Fardamentos'!D9</f>
        <v>50.825</v>
      </c>
      <c r="J101" s="67"/>
    </row>
    <row r="102" customFormat="false" ht="12.75" hidden="false" customHeight="false" outlineLevel="0" collapsed="false">
      <c r="A102" s="49" t="s">
        <v>40</v>
      </c>
      <c r="B102" s="97" t="s">
        <v>142</v>
      </c>
      <c r="C102" s="97"/>
      <c r="D102" s="97"/>
      <c r="E102" s="97"/>
      <c r="F102" s="97"/>
      <c r="G102" s="97"/>
      <c r="H102" s="47" t="s">
        <v>95</v>
      </c>
      <c r="I102" s="57"/>
      <c r="J102" s="67"/>
    </row>
    <row r="103" customFormat="false" ht="12.75" hidden="false" customHeight="false" outlineLevel="0" collapsed="false">
      <c r="A103" s="98" t="s">
        <v>43</v>
      </c>
      <c r="B103" s="97" t="s">
        <v>143</v>
      </c>
      <c r="C103" s="97"/>
      <c r="D103" s="97"/>
      <c r="E103" s="97"/>
      <c r="F103" s="97"/>
      <c r="G103" s="97"/>
      <c r="H103" s="47" t="s">
        <v>95</v>
      </c>
      <c r="I103" s="57" t="n">
        <v>0</v>
      </c>
      <c r="J103" s="67"/>
    </row>
    <row r="104" customFormat="false" ht="12.75" hidden="false" customHeight="false" outlineLevel="0" collapsed="false">
      <c r="A104" s="98" t="s">
        <v>45</v>
      </c>
      <c r="B104" s="97" t="s">
        <v>144</v>
      </c>
      <c r="C104" s="97"/>
      <c r="D104" s="97"/>
      <c r="E104" s="97"/>
      <c r="F104" s="97"/>
      <c r="G104" s="97"/>
      <c r="H104" s="47" t="s">
        <v>95</v>
      </c>
      <c r="I104" s="57" t="n">
        <v>0</v>
      </c>
      <c r="J104" s="67"/>
    </row>
    <row r="105" customFormat="false" ht="12.75" hidden="false" customHeight="false" outlineLevel="0" collapsed="false">
      <c r="A105" s="98" t="s">
        <v>47</v>
      </c>
      <c r="B105" s="97" t="s">
        <v>145</v>
      </c>
      <c r="C105" s="97"/>
      <c r="D105" s="97"/>
      <c r="E105" s="97"/>
      <c r="F105" s="97"/>
      <c r="G105" s="97"/>
      <c r="H105" s="47" t="s">
        <v>95</v>
      </c>
      <c r="I105" s="57" t="n">
        <f aca="false">'Insumos-Fardamentos'!D14</f>
        <v>47.26</v>
      </c>
      <c r="J105" s="67"/>
    </row>
    <row r="106" customFormat="false" ht="12.75" hidden="false" customHeight="false" outlineLevel="0" collapsed="false">
      <c r="A106" s="49" t="s">
        <v>146</v>
      </c>
      <c r="B106" s="49"/>
      <c r="C106" s="49"/>
      <c r="D106" s="49"/>
      <c r="E106" s="49"/>
      <c r="F106" s="49"/>
      <c r="G106" s="49"/>
      <c r="H106" s="94" t="s">
        <v>95</v>
      </c>
      <c r="I106" s="95" t="n">
        <f aca="false">TRUNC(SUM(I101:I105),2)</f>
        <v>98.08</v>
      </c>
      <c r="J106" s="67"/>
    </row>
    <row r="107" customFormat="false" ht="12.75" hidden="false" customHeight="false" outlineLevel="0" collapsed="false">
      <c r="A107" s="85"/>
      <c r="B107" s="85"/>
      <c r="C107" s="85"/>
      <c r="D107" s="85"/>
      <c r="E107" s="85"/>
      <c r="F107" s="85"/>
      <c r="G107" s="85"/>
      <c r="H107" s="85"/>
      <c r="I107" s="85"/>
      <c r="J107" s="67"/>
    </row>
    <row r="108" customFormat="false" ht="12.75" hidden="false" customHeight="false" outlineLevel="0" collapsed="false">
      <c r="A108" s="50" t="s">
        <v>147</v>
      </c>
      <c r="B108" s="50"/>
      <c r="C108" s="50"/>
      <c r="D108" s="50"/>
      <c r="E108" s="50"/>
      <c r="F108" s="50"/>
      <c r="G108" s="50"/>
      <c r="H108" s="50"/>
      <c r="I108" s="50"/>
      <c r="J108" s="67"/>
    </row>
    <row r="109" customFormat="false" ht="12.75" hidden="false" customHeight="false" outlineLevel="0" collapsed="false">
      <c r="A109" s="49" t="n">
        <v>6</v>
      </c>
      <c r="B109" s="49" t="s">
        <v>148</v>
      </c>
      <c r="C109" s="49"/>
      <c r="D109" s="49"/>
      <c r="E109" s="49"/>
      <c r="F109" s="49"/>
      <c r="G109" s="49"/>
      <c r="H109" s="49" t="s">
        <v>65</v>
      </c>
      <c r="I109" s="49" t="s">
        <v>66</v>
      </c>
      <c r="J109" s="67"/>
    </row>
    <row r="110" customFormat="false" ht="12.75" hidden="false" customHeight="false" outlineLevel="0" collapsed="false">
      <c r="A110" s="49" t="s">
        <v>37</v>
      </c>
      <c r="B110" s="48" t="s">
        <v>149</v>
      </c>
      <c r="C110" s="48"/>
      <c r="D110" s="48"/>
      <c r="E110" s="48"/>
      <c r="F110" s="48"/>
      <c r="G110" s="48"/>
      <c r="H110" s="99" t="n">
        <v>0.05</v>
      </c>
      <c r="I110" s="57" t="n">
        <f aca="false">TRUNC(H110*I134,2)</f>
        <v>222.29</v>
      </c>
      <c r="J110" s="67"/>
    </row>
    <row r="111" customFormat="false" ht="12.75" hidden="false" customHeight="false" outlineLevel="0" collapsed="false">
      <c r="A111" s="49" t="s">
        <v>40</v>
      </c>
      <c r="B111" s="48" t="s">
        <v>150</v>
      </c>
      <c r="C111" s="48"/>
      <c r="D111" s="48"/>
      <c r="E111" s="48"/>
      <c r="F111" s="48"/>
      <c r="G111" s="48"/>
      <c r="H111" s="99" t="n">
        <v>0.05</v>
      </c>
      <c r="I111" s="57" t="n">
        <f aca="false">TRUNC(H111*(I110+I134),2)</f>
        <v>233.4</v>
      </c>
      <c r="J111" s="67"/>
    </row>
    <row r="112" customFormat="false" ht="12.75" hidden="false" customHeight="false" outlineLevel="0" collapsed="false">
      <c r="A112" s="49" t="s">
        <v>43</v>
      </c>
      <c r="B112" s="100" t="s">
        <v>151</v>
      </c>
      <c r="C112" s="100"/>
      <c r="D112" s="100"/>
      <c r="E112" s="100"/>
      <c r="F112" s="100"/>
      <c r="G112" s="100"/>
      <c r="H112" s="101"/>
      <c r="I112" s="57"/>
      <c r="J112" s="67"/>
    </row>
    <row r="113" customFormat="false" ht="12.75" hidden="false" customHeight="false" outlineLevel="0" collapsed="false">
      <c r="A113" s="49" t="s">
        <v>152</v>
      </c>
      <c r="B113" s="48" t="s">
        <v>153</v>
      </c>
      <c r="C113" s="48"/>
      <c r="D113" s="48"/>
      <c r="E113" s="48"/>
      <c r="F113" s="48"/>
      <c r="G113" s="48"/>
      <c r="H113" s="102" t="n">
        <v>0.0065</v>
      </c>
      <c r="I113" s="57" t="n">
        <f aca="false">TRUNC(H113*I123,2)</f>
        <v>34.87</v>
      </c>
      <c r="J113" s="67"/>
    </row>
    <row r="114" customFormat="false" ht="12.75" hidden="false" customHeight="false" outlineLevel="0" collapsed="false">
      <c r="A114" s="49" t="s">
        <v>154</v>
      </c>
      <c r="B114" s="48" t="s">
        <v>155</v>
      </c>
      <c r="C114" s="48"/>
      <c r="D114" s="48"/>
      <c r="E114" s="48"/>
      <c r="F114" s="48"/>
      <c r="G114" s="48"/>
      <c r="H114" s="103" t="n">
        <v>0.03</v>
      </c>
      <c r="I114" s="57" t="n">
        <f aca="false">TRUNC(H114*I123,2)</f>
        <v>160.96</v>
      </c>
      <c r="J114" s="67"/>
    </row>
    <row r="115" customFormat="false" ht="12.75" hidden="false" customHeight="false" outlineLevel="0" collapsed="false">
      <c r="A115" s="49" t="s">
        <v>156</v>
      </c>
      <c r="B115" s="48" t="s">
        <v>157</v>
      </c>
      <c r="C115" s="48"/>
      <c r="D115" s="48"/>
      <c r="E115" s="48"/>
      <c r="F115" s="48"/>
      <c r="G115" s="48"/>
      <c r="H115" s="104" t="n">
        <v>0.05</v>
      </c>
      <c r="I115" s="57" t="n">
        <f aca="false">TRUNC(H115*I123,2)</f>
        <v>268.28</v>
      </c>
      <c r="J115" s="67"/>
    </row>
    <row r="116" customFormat="false" ht="12.75" hidden="false" customHeight="false" outlineLevel="0" collapsed="false">
      <c r="A116" s="49" t="s">
        <v>158</v>
      </c>
      <c r="B116" s="49"/>
      <c r="C116" s="49"/>
      <c r="D116" s="49"/>
      <c r="E116" s="49"/>
      <c r="F116" s="49"/>
      <c r="G116" s="49"/>
      <c r="H116" s="102" t="n">
        <f aca="false">SUM(H110:H115)</f>
        <v>0.1865</v>
      </c>
      <c r="I116" s="95" t="n">
        <f aca="false">TRUNC(SUM(I110:I115),2)</f>
        <v>919.8</v>
      </c>
      <c r="J116" s="67"/>
    </row>
    <row r="117" customFormat="false" ht="76.5" hidden="false" customHeight="true" outlineLevel="0" collapsed="false">
      <c r="A117" s="52"/>
      <c r="B117" s="105"/>
      <c r="C117" s="105"/>
      <c r="D117" s="105"/>
      <c r="E117" s="105"/>
      <c r="F117" s="105"/>
      <c r="G117" s="105"/>
      <c r="H117" s="105"/>
      <c r="I117" s="105"/>
    </row>
    <row r="118" customFormat="false" ht="12.75" hidden="false" customHeight="false" outlineLevel="0" collapsed="false">
      <c r="A118" s="106" t="s">
        <v>159</v>
      </c>
      <c r="B118" s="107" t="s">
        <v>160</v>
      </c>
      <c r="C118" s="107"/>
      <c r="D118" s="107"/>
      <c r="E118" s="107"/>
      <c r="F118" s="107"/>
      <c r="G118" s="107"/>
      <c r="H118" s="108" t="n">
        <f aca="false">TRUNC(H113+H114+H115,4)</f>
        <v>0.0865</v>
      </c>
      <c r="I118" s="109"/>
    </row>
    <row r="119" customFormat="false" ht="12.75" hidden="false" customHeight="false" outlineLevel="0" collapsed="false">
      <c r="A119" s="110"/>
      <c r="B119" s="111" t="n">
        <v>100</v>
      </c>
      <c r="C119" s="111"/>
      <c r="D119" s="111"/>
      <c r="E119" s="111"/>
      <c r="F119" s="111"/>
      <c r="G119" s="111"/>
      <c r="H119" s="112"/>
      <c r="I119" s="113"/>
    </row>
    <row r="120" customFormat="false" ht="12.75" hidden="false" customHeight="false" outlineLevel="0" collapsed="false">
      <c r="A120" s="114"/>
      <c r="B120" s="111"/>
      <c r="C120" s="111"/>
      <c r="D120" s="111"/>
      <c r="E120" s="111"/>
      <c r="F120" s="111"/>
      <c r="G120" s="111"/>
      <c r="H120" s="112"/>
      <c r="I120" s="113"/>
    </row>
    <row r="121" customFormat="false" ht="12.75" hidden="false" customHeight="false" outlineLevel="0" collapsed="false">
      <c r="A121" s="110" t="s">
        <v>161</v>
      </c>
      <c r="B121" s="111" t="s">
        <v>162</v>
      </c>
      <c r="C121" s="111"/>
      <c r="D121" s="111"/>
      <c r="E121" s="111"/>
      <c r="F121" s="111"/>
      <c r="G121" s="111"/>
      <c r="H121" s="112"/>
      <c r="I121" s="113" t="n">
        <f aca="false">TRUNC(I134+I110+I111,2)</f>
        <v>4901.52</v>
      </c>
    </row>
    <row r="122" customFormat="false" ht="12.75" hidden="false" customHeight="false" outlineLevel="0" collapsed="false">
      <c r="A122" s="110"/>
      <c r="B122" s="111"/>
      <c r="C122" s="111"/>
      <c r="D122" s="111"/>
      <c r="E122" s="111"/>
      <c r="F122" s="111"/>
      <c r="G122" s="111"/>
      <c r="H122" s="112"/>
      <c r="I122" s="113"/>
    </row>
    <row r="123" customFormat="false" ht="12.75" hidden="false" customHeight="false" outlineLevel="0" collapsed="false">
      <c r="A123" s="110" t="s">
        <v>163</v>
      </c>
      <c r="B123" s="111" t="s">
        <v>164</v>
      </c>
      <c r="C123" s="111"/>
      <c r="D123" s="111"/>
      <c r="E123" s="111"/>
      <c r="F123" s="111"/>
      <c r="G123" s="111"/>
      <c r="H123" s="112"/>
      <c r="I123" s="113" t="n">
        <f aca="false">I121/(1-H118)</f>
        <v>5365.64860426929</v>
      </c>
    </row>
    <row r="124" customFormat="false" ht="12.75" hidden="false" customHeight="false" outlineLevel="0" collapsed="false">
      <c r="A124" s="110"/>
      <c r="B124" s="111"/>
      <c r="C124" s="111"/>
      <c r="D124" s="111"/>
      <c r="E124" s="111"/>
      <c r="F124" s="111"/>
      <c r="G124" s="111"/>
      <c r="H124" s="112"/>
      <c r="I124" s="113"/>
    </row>
    <row r="125" customFormat="false" ht="12.75" hidden="false" customHeight="false" outlineLevel="0" collapsed="false">
      <c r="A125" s="115"/>
      <c r="B125" s="116" t="s">
        <v>165</v>
      </c>
      <c r="C125" s="116"/>
      <c r="D125" s="116"/>
      <c r="E125" s="116"/>
      <c r="F125" s="116"/>
      <c r="G125" s="116"/>
      <c r="H125" s="117"/>
      <c r="I125" s="118" t="n">
        <f aca="false">TRUNC(I123-I121,2)</f>
        <v>464.12</v>
      </c>
      <c r="K125" s="119"/>
    </row>
    <row r="126" customFormat="false" ht="12.75" hidden="false" customHeight="false" outlineLevel="0" collapsed="false">
      <c r="A126" s="52"/>
      <c r="B126" s="52"/>
      <c r="C126" s="52"/>
      <c r="D126" s="52"/>
      <c r="E126" s="52"/>
      <c r="F126" s="52"/>
      <c r="G126" s="52"/>
      <c r="H126" s="52"/>
      <c r="I126" s="52"/>
    </row>
    <row r="127" customFormat="false" ht="12.75" hidden="false" customHeight="false" outlineLevel="0" collapsed="false">
      <c r="A127" s="84" t="s">
        <v>166</v>
      </c>
      <c r="B127" s="84"/>
      <c r="C127" s="84"/>
      <c r="D127" s="84"/>
      <c r="E127" s="84"/>
      <c r="F127" s="84"/>
      <c r="G127" s="84"/>
      <c r="H127" s="84"/>
      <c r="I127" s="84"/>
      <c r="K127" s="120"/>
    </row>
    <row r="128" customFormat="false" ht="12.75" hidden="false" customHeight="false" outlineLevel="0" collapsed="false">
      <c r="A128" s="49" t="s">
        <v>167</v>
      </c>
      <c r="B128" s="49"/>
      <c r="C128" s="49"/>
      <c r="D128" s="49"/>
      <c r="E128" s="49"/>
      <c r="F128" s="49"/>
      <c r="G128" s="49"/>
      <c r="H128" s="49"/>
      <c r="I128" s="49" t="s">
        <v>66</v>
      </c>
    </row>
    <row r="129" customFormat="false" ht="12.75" hidden="false" customHeight="false" outlineLevel="0" collapsed="false">
      <c r="A129" s="47" t="s">
        <v>37</v>
      </c>
      <c r="B129" s="48" t="str">
        <f aca="false">A24</f>
        <v>MÓDULO 1 - COMPOSIÇÃO DA REMUNERAÇÃO</v>
      </c>
      <c r="C129" s="48"/>
      <c r="D129" s="48"/>
      <c r="E129" s="48"/>
      <c r="F129" s="48"/>
      <c r="G129" s="48"/>
      <c r="H129" s="48"/>
      <c r="I129" s="57" t="n">
        <f aca="false">I33</f>
        <v>2013.9</v>
      </c>
    </row>
    <row r="130" customFormat="false" ht="12.75" hidden="false" customHeight="false" outlineLevel="0" collapsed="false">
      <c r="A130" s="47" t="s">
        <v>40</v>
      </c>
      <c r="B130" s="48" t="str">
        <f aca="false">A35</f>
        <v>MÓDULO 2 – ENCARGOS E BENEFÍCIOS ANUAIS, MENSAIS E DIÁRIOS</v>
      </c>
      <c r="C130" s="48"/>
      <c r="D130" s="48"/>
      <c r="E130" s="48"/>
      <c r="F130" s="48"/>
      <c r="G130" s="48"/>
      <c r="H130" s="48"/>
      <c r="I130" s="57" t="n">
        <f aca="false">I67</f>
        <v>1943.75</v>
      </c>
    </row>
    <row r="131" customFormat="false" ht="12.75" hidden="false" customHeight="false" outlineLevel="0" collapsed="false">
      <c r="A131" s="47" t="s">
        <v>43</v>
      </c>
      <c r="B131" s="48" t="str">
        <f aca="false">A69</f>
        <v>MÓDULO 3 – PROVISÃO PARA RESCISÃO</v>
      </c>
      <c r="C131" s="48"/>
      <c r="D131" s="48"/>
      <c r="E131" s="48"/>
      <c r="F131" s="48"/>
      <c r="G131" s="48"/>
      <c r="H131" s="48"/>
      <c r="I131" s="57" t="n">
        <f aca="false">I77</f>
        <v>143.18</v>
      </c>
      <c r="K131" s="120"/>
    </row>
    <row r="132" customFormat="false" ht="12.75" hidden="false" customHeight="false" outlineLevel="0" collapsed="false">
      <c r="A132" s="47" t="s">
        <v>45</v>
      </c>
      <c r="B132" s="48" t="str">
        <f aca="false">A79</f>
        <v>MÓDULO 4 – CUSTO DE REPOSIÇÃO DO PROFISSIONAL AUSENTE</v>
      </c>
      <c r="C132" s="48"/>
      <c r="D132" s="48"/>
      <c r="E132" s="48"/>
      <c r="F132" s="48"/>
      <c r="G132" s="48"/>
      <c r="H132" s="48"/>
      <c r="I132" s="57" t="n">
        <f aca="false">I97</f>
        <v>246.92</v>
      </c>
      <c r="K132" s="120"/>
    </row>
    <row r="133" customFormat="false" ht="12.75" hidden="false" customHeight="false" outlineLevel="0" collapsed="false">
      <c r="A133" s="47" t="s">
        <v>47</v>
      </c>
      <c r="B133" s="48" t="str">
        <f aca="false">A99</f>
        <v>MÓDULO 5 – INSUMOS DIVERSOS</v>
      </c>
      <c r="C133" s="48"/>
      <c r="D133" s="48"/>
      <c r="E133" s="48"/>
      <c r="F133" s="48"/>
      <c r="G133" s="48"/>
      <c r="H133" s="48"/>
      <c r="I133" s="57" t="n">
        <f aca="false">I106</f>
        <v>98.08</v>
      </c>
    </row>
    <row r="134" customFormat="false" ht="12.75" hidden="false" customHeight="false" outlineLevel="0" collapsed="false">
      <c r="A134" s="49"/>
      <c r="B134" s="49" t="s">
        <v>168</v>
      </c>
      <c r="C134" s="49"/>
      <c r="D134" s="49"/>
      <c r="E134" s="49"/>
      <c r="F134" s="49"/>
      <c r="G134" s="49"/>
      <c r="H134" s="49"/>
      <c r="I134" s="95" t="n">
        <f aca="false">TRUNC(SUM(I129:I133),2)</f>
        <v>4445.83</v>
      </c>
      <c r="K134" s="119"/>
    </row>
    <row r="135" customFormat="false" ht="12.75" hidden="false" customHeight="false" outlineLevel="0" collapsed="false">
      <c r="A135" s="47" t="s">
        <v>71</v>
      </c>
      <c r="B135" s="48" t="str">
        <f aca="false">A108</f>
        <v>MÓDULO 6 – CUSTOS INDIRETOS, TRIBUTOS E LUCRO</v>
      </c>
      <c r="C135" s="48"/>
      <c r="D135" s="48"/>
      <c r="E135" s="48"/>
      <c r="F135" s="48"/>
      <c r="G135" s="48"/>
      <c r="H135" s="48"/>
      <c r="I135" s="57" t="n">
        <f aca="false">I116</f>
        <v>919.8</v>
      </c>
    </row>
    <row r="136" customFormat="false" ht="12.75" hidden="false" customHeight="false" outlineLevel="0" collapsed="false">
      <c r="A136" s="49" t="s">
        <v>169</v>
      </c>
      <c r="B136" s="49"/>
      <c r="C136" s="49"/>
      <c r="D136" s="49"/>
      <c r="E136" s="49"/>
      <c r="F136" s="49"/>
      <c r="G136" s="49"/>
      <c r="H136" s="49"/>
      <c r="I136" s="95" t="n">
        <f aca="false">TRUNC(SUM(I134:I135),2)</f>
        <v>5365.63</v>
      </c>
    </row>
    <row r="137" customFormat="false" ht="13.5" hidden="false" customHeight="fals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</row>
    <row r="138" customFormat="false" ht="13.5" hidden="true" customHeight="false" outlineLevel="0" collapsed="false">
      <c r="A138" s="52"/>
      <c r="B138" s="52" t="s">
        <v>170</v>
      </c>
      <c r="C138" s="52"/>
      <c r="D138" s="52"/>
      <c r="E138" s="52"/>
      <c r="F138" s="52"/>
      <c r="G138" s="52"/>
      <c r="H138" s="66"/>
      <c r="I138" s="66"/>
    </row>
    <row r="139" customFormat="false" ht="40.5" hidden="true" customHeight="true" outlineLevel="0" collapsed="false">
      <c r="A139" s="122" t="s">
        <v>171</v>
      </c>
      <c r="B139" s="122"/>
      <c r="C139" s="122" t="s">
        <v>172</v>
      </c>
      <c r="D139" s="122"/>
      <c r="E139" s="122" t="s">
        <v>173</v>
      </c>
      <c r="F139" s="122"/>
      <c r="G139" s="123" t="s">
        <v>174</v>
      </c>
      <c r="H139" s="122" t="s">
        <v>175</v>
      </c>
      <c r="I139" s="124" t="s">
        <v>66</v>
      </c>
    </row>
    <row r="140" customFormat="false" ht="13.5" hidden="true" customHeight="false" outlineLevel="0" collapsed="false">
      <c r="A140" s="125" t="s">
        <v>176</v>
      </c>
      <c r="B140" s="125"/>
      <c r="C140" s="126" t="s">
        <v>177</v>
      </c>
      <c r="D140" s="126"/>
      <c r="E140" s="127"/>
      <c r="F140" s="127"/>
      <c r="G140" s="128" t="s">
        <v>177</v>
      </c>
      <c r="H140" s="129"/>
      <c r="I140" s="130" t="n">
        <v>0</v>
      </c>
    </row>
    <row r="141" customFormat="false" ht="13.5" hidden="true" customHeight="false" outlineLevel="0" collapsed="false">
      <c r="A141" s="131" t="s">
        <v>178</v>
      </c>
      <c r="B141" s="131"/>
      <c r="C141" s="132" t="s">
        <v>177</v>
      </c>
      <c r="D141" s="132"/>
      <c r="E141" s="133"/>
      <c r="F141" s="133"/>
      <c r="G141" s="134" t="s">
        <v>177</v>
      </c>
      <c r="H141" s="135"/>
      <c r="I141" s="136" t="n">
        <v>0</v>
      </c>
    </row>
    <row r="142" customFormat="false" ht="13.5" hidden="true" customHeight="false" outlineLevel="0" collapsed="false">
      <c r="A142" s="131" t="s">
        <v>179</v>
      </c>
      <c r="B142" s="131"/>
      <c r="C142" s="132" t="s">
        <v>177</v>
      </c>
      <c r="D142" s="132"/>
      <c r="E142" s="133"/>
      <c r="F142" s="133"/>
      <c r="G142" s="134" t="s">
        <v>177</v>
      </c>
      <c r="H142" s="135"/>
      <c r="I142" s="136" t="n">
        <v>0</v>
      </c>
    </row>
    <row r="143" customFormat="false" ht="13.5" hidden="true" customHeight="false" outlineLevel="0" collapsed="false">
      <c r="A143" s="131" t="s">
        <v>180</v>
      </c>
      <c r="B143" s="131"/>
      <c r="C143" s="132" t="s">
        <v>177</v>
      </c>
      <c r="D143" s="132"/>
      <c r="E143" s="133"/>
      <c r="F143" s="133"/>
      <c r="G143" s="134" t="s">
        <v>177</v>
      </c>
      <c r="H143" s="135"/>
      <c r="I143" s="136" t="n">
        <v>0</v>
      </c>
    </row>
    <row r="144" customFormat="false" ht="13.5" hidden="true" customHeight="false" outlineLevel="0" collapsed="false">
      <c r="A144" s="137"/>
      <c r="B144" s="137"/>
      <c r="C144" s="133"/>
      <c r="D144" s="133"/>
      <c r="E144" s="133"/>
      <c r="F144" s="133"/>
      <c r="G144" s="138"/>
      <c r="H144" s="139"/>
      <c r="I144" s="136"/>
    </row>
    <row r="145" customFormat="false" ht="13.5" hidden="true" customHeight="false" outlineLevel="0" collapsed="false">
      <c r="A145" s="140"/>
      <c r="B145" s="140"/>
      <c r="C145" s="141"/>
      <c r="D145" s="141"/>
      <c r="E145" s="141"/>
      <c r="F145" s="141"/>
      <c r="G145" s="142"/>
      <c r="H145" s="143"/>
      <c r="I145" s="144"/>
    </row>
    <row r="146" customFormat="false" ht="13.5" hidden="true" customHeight="false" outlineLevel="0" collapsed="false">
      <c r="A146" s="145" t="s">
        <v>181</v>
      </c>
      <c r="B146" s="145"/>
      <c r="C146" s="145"/>
      <c r="D146" s="145"/>
      <c r="E146" s="145"/>
      <c r="F146" s="145"/>
      <c r="G146" s="145"/>
      <c r="H146" s="145"/>
      <c r="I146" s="146" t="n">
        <f aca="false">SUM(I144:I145)</f>
        <v>0</v>
      </c>
    </row>
    <row r="147" customFormat="false" ht="13.5" hidden="true" customHeight="false" outlineLevel="0" collapsed="false"/>
    <row r="148" customFormat="false" ht="13.5" hidden="true" customHeight="false" outlineLevel="0" collapsed="false">
      <c r="A148" s="52" t="s">
        <v>182</v>
      </c>
      <c r="B148" s="52" t="s">
        <v>183</v>
      </c>
      <c r="C148" s="52"/>
      <c r="D148" s="52"/>
      <c r="E148" s="52"/>
      <c r="F148" s="52"/>
      <c r="G148" s="52"/>
      <c r="H148" s="66"/>
      <c r="I148" s="66"/>
    </row>
    <row r="149" customFormat="false" ht="13.5" hidden="true" customHeight="false" outlineLevel="0" collapsed="false">
      <c r="A149" s="124" t="s">
        <v>184</v>
      </c>
      <c r="B149" s="124"/>
      <c r="C149" s="124"/>
      <c r="D149" s="124"/>
      <c r="E149" s="124"/>
      <c r="F149" s="124"/>
      <c r="G149" s="124"/>
      <c r="H149" s="124"/>
      <c r="I149" s="124"/>
    </row>
    <row r="150" customFormat="false" ht="13.5" hidden="true" customHeight="false" outlineLevel="0" collapsed="false">
      <c r="A150" s="147"/>
      <c r="B150" s="148" t="s">
        <v>185</v>
      </c>
      <c r="C150" s="148"/>
      <c r="D150" s="148"/>
      <c r="E150" s="148"/>
      <c r="F150" s="148"/>
      <c r="G150" s="148"/>
      <c r="H150" s="148"/>
      <c r="I150" s="124" t="s">
        <v>66</v>
      </c>
    </row>
    <row r="151" customFormat="false" ht="13.5" hidden="true" customHeight="false" outlineLevel="0" collapsed="false">
      <c r="A151" s="149" t="s">
        <v>37</v>
      </c>
      <c r="B151" s="150" t="s">
        <v>186</v>
      </c>
      <c r="C151" s="150"/>
      <c r="D151" s="150"/>
      <c r="E151" s="150"/>
      <c r="F151" s="150"/>
      <c r="G151" s="150"/>
      <c r="H151" s="150"/>
      <c r="I151" s="151" t="n">
        <f aca="false">I113</f>
        <v>34.87</v>
      </c>
    </row>
    <row r="152" customFormat="false" ht="13.5" hidden="true" customHeight="false" outlineLevel="0" collapsed="false">
      <c r="A152" s="152" t="s">
        <v>40</v>
      </c>
      <c r="B152" s="48" t="s">
        <v>187</v>
      </c>
      <c r="C152" s="48"/>
      <c r="D152" s="48"/>
      <c r="E152" s="48"/>
      <c r="F152" s="48"/>
      <c r="G152" s="48"/>
      <c r="H152" s="48"/>
      <c r="I152" s="153" t="e">
        <f aca="false">#N/A</f>
        <v>#N/A</v>
      </c>
    </row>
    <row r="153" customFormat="false" ht="13.5" hidden="true" customHeight="false" outlineLevel="0" collapsed="false">
      <c r="A153" s="152" t="s">
        <v>43</v>
      </c>
      <c r="B153" s="154" t="s">
        <v>188</v>
      </c>
      <c r="C153" s="154"/>
      <c r="D153" s="154"/>
      <c r="E153" s="154"/>
      <c r="F153" s="154"/>
      <c r="G153" s="154"/>
      <c r="H153" s="154"/>
      <c r="I153" s="153" t="n">
        <f aca="false">I116</f>
        <v>919.8</v>
      </c>
    </row>
    <row r="154" customFormat="false" ht="13.5" hidden="true" customHeight="false" outlineLevel="0" collapsed="false">
      <c r="A154" s="147" t="s">
        <v>189</v>
      </c>
      <c r="B154" s="147"/>
      <c r="C154" s="147"/>
      <c r="D154" s="147"/>
      <c r="E154" s="147"/>
      <c r="F154" s="147"/>
      <c r="G154" s="147"/>
      <c r="H154" s="147"/>
      <c r="I154" s="146" t="e">
        <f aca="false">SUM(I151:I153)</f>
        <v>#N/A</v>
      </c>
    </row>
    <row r="155" customFormat="false" ht="13.5" hidden="true" customHeight="false" outlineLevel="0" collapsed="false">
      <c r="A155" s="52" t="s">
        <v>190</v>
      </c>
      <c r="B155" s="45" t="s">
        <v>191</v>
      </c>
    </row>
    <row r="156" customFormat="false" ht="13.5" hidden="false" customHeight="false" outlineLevel="0" collapsed="false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customFormat="false" ht="13.5" hidden="false" customHeight="true" outlineLevel="0" collapsed="false">
      <c r="A157" s="156" t="s">
        <v>192</v>
      </c>
      <c r="B157" s="156"/>
      <c r="C157" s="156"/>
      <c r="D157" s="156"/>
      <c r="E157" s="156"/>
      <c r="F157" s="156"/>
      <c r="G157" s="156"/>
      <c r="H157" s="156"/>
      <c r="I157" s="156"/>
    </row>
    <row r="158" customFormat="false" ht="41.25" hidden="false" customHeight="true" outlineLevel="0" collapsed="false">
      <c r="A158" s="157" t="s">
        <v>193</v>
      </c>
      <c r="B158" s="157"/>
      <c r="C158" s="157" t="s">
        <v>194</v>
      </c>
      <c r="D158" s="157"/>
      <c r="E158" s="157" t="s">
        <v>195</v>
      </c>
      <c r="F158" s="157"/>
      <c r="G158" s="157" t="s">
        <v>196</v>
      </c>
      <c r="H158" s="157" t="s">
        <v>5</v>
      </c>
      <c r="I158" s="157"/>
    </row>
    <row r="159" customFormat="false" ht="13.5" hidden="false" customHeight="false" outlineLevel="0" collapsed="false">
      <c r="A159" s="158" t="n">
        <f aca="false">I136</f>
        <v>5365.63</v>
      </c>
      <c r="B159" s="158"/>
      <c r="C159" s="159" t="n">
        <v>1</v>
      </c>
      <c r="D159" s="159"/>
      <c r="E159" s="160" t="n">
        <f aca="false">C159*A159</f>
        <v>5365.63</v>
      </c>
      <c r="F159" s="160"/>
      <c r="G159" s="161" t="n">
        <f aca="false">E15</f>
        <v>4</v>
      </c>
      <c r="H159" s="162" t="n">
        <f aca="false">G159*E159</f>
        <v>21462.52</v>
      </c>
      <c r="I159" s="162"/>
    </row>
    <row r="160" customFormat="false" ht="13.5" hidden="false" customHeight="false" outlineLevel="0" collapsed="false">
      <c r="A160" s="163"/>
      <c r="B160" s="163"/>
      <c r="C160" s="163"/>
      <c r="D160" s="163"/>
      <c r="E160" s="163"/>
      <c r="F160" s="163"/>
      <c r="G160" s="163"/>
      <c r="H160" s="163"/>
      <c r="I160" s="163"/>
    </row>
    <row r="161" customFormat="false" ht="13.5" hidden="false" customHeight="true" outlineLevel="0" collapsed="false">
      <c r="A161" s="164" t="s">
        <v>197</v>
      </c>
      <c r="B161" s="164"/>
      <c r="C161" s="164"/>
      <c r="D161" s="164"/>
      <c r="E161" s="164"/>
      <c r="F161" s="164"/>
      <c r="G161" s="164"/>
      <c r="H161" s="164"/>
      <c r="I161" s="164"/>
    </row>
    <row r="162" customFormat="false" ht="13.5" hidden="false" customHeight="true" outlineLevel="0" collapsed="false">
      <c r="A162" s="155" t="s">
        <v>184</v>
      </c>
      <c r="B162" s="155"/>
      <c r="C162" s="155"/>
      <c r="D162" s="155"/>
      <c r="E162" s="155"/>
      <c r="F162" s="155"/>
      <c r="G162" s="155"/>
      <c r="H162" s="155"/>
      <c r="I162" s="155"/>
    </row>
    <row r="163" customFormat="false" ht="13.5" hidden="false" customHeight="true" outlineLevel="0" collapsed="false">
      <c r="A163" s="165" t="s">
        <v>37</v>
      </c>
      <c r="B163" s="166" t="s">
        <v>198</v>
      </c>
      <c r="C163" s="166"/>
      <c r="D163" s="166"/>
      <c r="E163" s="166"/>
      <c r="F163" s="166"/>
      <c r="G163" s="166"/>
      <c r="H163" s="167" t="n">
        <f aca="false">I136</f>
        <v>5365.63</v>
      </c>
      <c r="I163" s="167"/>
    </row>
    <row r="164" customFormat="false" ht="13.5" hidden="false" customHeight="true" outlineLevel="0" collapsed="false">
      <c r="A164" s="165" t="s">
        <v>40</v>
      </c>
      <c r="B164" s="166" t="s">
        <v>187</v>
      </c>
      <c r="C164" s="166"/>
      <c r="D164" s="166"/>
      <c r="E164" s="166"/>
      <c r="F164" s="166"/>
      <c r="G164" s="166"/>
      <c r="H164" s="167" t="n">
        <f aca="false">H159</f>
        <v>21462.52</v>
      </c>
      <c r="I164" s="167"/>
    </row>
    <row r="165" customFormat="false" ht="25.5" hidden="false" customHeight="true" outlineLevel="0" collapsed="false">
      <c r="A165" s="165" t="s">
        <v>43</v>
      </c>
      <c r="B165" s="166" t="s">
        <v>199</v>
      </c>
      <c r="C165" s="166"/>
      <c r="D165" s="166"/>
      <c r="E165" s="166"/>
      <c r="F165" s="166"/>
      <c r="G165" s="166"/>
      <c r="H165" s="167" t="n">
        <f aca="false">H164*12</f>
        <v>257550.24</v>
      </c>
      <c r="I165" s="167"/>
    </row>
  </sheetData>
  <mergeCells count="190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B7:H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A17:I17"/>
    <mergeCell ref="B18:H18"/>
    <mergeCell ref="B19:H19"/>
    <mergeCell ref="B20:H20"/>
    <mergeCell ref="B21:H21"/>
    <mergeCell ref="B22:H22"/>
    <mergeCell ref="A23:I23"/>
    <mergeCell ref="A24:I24"/>
    <mergeCell ref="B25:G25"/>
    <mergeCell ref="B26:G26"/>
    <mergeCell ref="B27:G27"/>
    <mergeCell ref="B28:G28"/>
    <mergeCell ref="B29:G29"/>
    <mergeCell ref="B30:G30"/>
    <mergeCell ref="B31:G31"/>
    <mergeCell ref="B32:G32"/>
    <mergeCell ref="A33:H33"/>
    <mergeCell ref="A34:I34"/>
    <mergeCell ref="A35:I35"/>
    <mergeCell ref="A36:G36"/>
    <mergeCell ref="B37:G37"/>
    <mergeCell ref="B38:G38"/>
    <mergeCell ref="B39:G39"/>
    <mergeCell ref="A40:G40"/>
    <mergeCell ref="A41:I41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A51:G51"/>
    <mergeCell ref="A52:I52"/>
    <mergeCell ref="A53:G53"/>
    <mergeCell ref="B54:D54"/>
    <mergeCell ref="B55:D55"/>
    <mergeCell ref="B56:G56"/>
    <mergeCell ref="B57:G57"/>
    <mergeCell ref="B58:G58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B86:G86"/>
    <mergeCell ref="B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B104:G104"/>
    <mergeCell ref="B105:G105"/>
    <mergeCell ref="A106:G106"/>
    <mergeCell ref="A107:I107"/>
    <mergeCell ref="A108:I108"/>
    <mergeCell ref="B109:G109"/>
    <mergeCell ref="B110:G110"/>
    <mergeCell ref="B111:G111"/>
    <mergeCell ref="B112:G112"/>
    <mergeCell ref="B113:G113"/>
    <mergeCell ref="B114:G114"/>
    <mergeCell ref="B115:G115"/>
    <mergeCell ref="A116:G116"/>
    <mergeCell ref="B117:I117"/>
    <mergeCell ref="B118:G118"/>
    <mergeCell ref="B119:G119"/>
    <mergeCell ref="B121:G121"/>
    <mergeCell ref="B123:G123"/>
    <mergeCell ref="B125:G125"/>
    <mergeCell ref="A126:I126"/>
    <mergeCell ref="A127:I127"/>
    <mergeCell ref="A128:H128"/>
    <mergeCell ref="B129:H129"/>
    <mergeCell ref="B130:H130"/>
    <mergeCell ref="B131:H131"/>
    <mergeCell ref="B132:H132"/>
    <mergeCell ref="B133:H133"/>
    <mergeCell ref="B134:H134"/>
    <mergeCell ref="B135:H135"/>
    <mergeCell ref="A136:H136"/>
    <mergeCell ref="A137:I137"/>
    <mergeCell ref="B138:G138"/>
    <mergeCell ref="A139:B139"/>
    <mergeCell ref="C139:D139"/>
    <mergeCell ref="E139:F139"/>
    <mergeCell ref="A140:B140"/>
    <mergeCell ref="C140:D140"/>
    <mergeCell ref="E140:F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H146"/>
    <mergeCell ref="B148:G148"/>
    <mergeCell ref="A149:I149"/>
    <mergeCell ref="B150:H150"/>
    <mergeCell ref="B151:H151"/>
    <mergeCell ref="B152:H152"/>
    <mergeCell ref="B153:H153"/>
    <mergeCell ref="A154:H154"/>
    <mergeCell ref="A156:I156"/>
    <mergeCell ref="A157:I157"/>
    <mergeCell ref="A158:B158"/>
    <mergeCell ref="C158:D158"/>
    <mergeCell ref="E158:F158"/>
    <mergeCell ref="H158:I158"/>
    <mergeCell ref="A159:B159"/>
    <mergeCell ref="C159:D159"/>
    <mergeCell ref="E159:F159"/>
    <mergeCell ref="H159:I159"/>
    <mergeCell ref="A160:I160"/>
    <mergeCell ref="A161:I161"/>
    <mergeCell ref="A162:I162"/>
    <mergeCell ref="B163:G163"/>
    <mergeCell ref="H163:I163"/>
    <mergeCell ref="B164:G164"/>
    <mergeCell ref="H164:I164"/>
    <mergeCell ref="B165:G165"/>
    <mergeCell ref="H165:I165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M165"/>
  <sheetViews>
    <sheetView showFormulas="false" showGridLines="true" showRowColHeaders="true" showZeros="true" rightToLeft="false" tabSelected="false" showOutlineSymbols="true" defaultGridColor="true" view="normal" topLeftCell="A121" colorId="64" zoomScale="110" zoomScaleNormal="110" zoomScalePageLayoutView="100" workbookViewId="0">
      <selection pane="topLeft" activeCell="F55" activeCellId="0" sqref="F55"/>
    </sheetView>
  </sheetViews>
  <sheetFormatPr defaultColWidth="8.72265625" defaultRowHeight="12.75" zeroHeight="false" outlineLevelRow="0" outlineLevelCol="0"/>
  <cols>
    <col collapsed="false" customWidth="true" hidden="false" outlineLevel="0" max="1" min="1" style="45" width="10"/>
    <col collapsed="false" customWidth="false" hidden="false" outlineLevel="0" max="4" min="2" style="45" width="8.71"/>
    <col collapsed="false" customWidth="true" hidden="false" outlineLevel="0" max="5" min="5" style="45" width="10.85"/>
    <col collapsed="false" customWidth="true" hidden="false" outlineLevel="0" max="6" min="6" style="45" width="10"/>
    <col collapsed="false" customWidth="true" hidden="false" outlineLevel="0" max="7" min="7" style="45" width="19.14"/>
    <col collapsed="false" customWidth="true" hidden="false" outlineLevel="0" max="8" min="8" style="45" width="11.14"/>
    <col collapsed="false" customWidth="true" hidden="false" outlineLevel="0" max="9" min="9" style="45" width="14.28"/>
    <col collapsed="false" customWidth="true" hidden="false" outlineLevel="0" max="10" min="10" style="45" width="15.42"/>
    <col collapsed="false" customWidth="true" hidden="false" outlineLevel="0" max="11" min="11" style="45" width="14.43"/>
    <col collapsed="false" customWidth="true" hidden="false" outlineLevel="0" max="12" min="12" style="45" width="15.86"/>
    <col collapsed="false" customWidth="true" hidden="false" outlineLevel="0" max="13" min="13" style="45" width="9.58"/>
    <col collapsed="false" customWidth="false" hidden="false" outlineLevel="0" max="1025" min="14" style="45" width="8.71"/>
  </cols>
  <sheetData>
    <row r="1" customFormat="false" ht="12.75" hidden="false" customHeight="false" outlineLevel="0" collapsed="false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customFormat="false" ht="12.75" hidden="false" customHeight="false" outlineLevel="0" collapsed="false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customFormat="false" ht="12.75" hidden="false" customHeight="false" outlineLevel="0" collapsed="false">
      <c r="A3" s="47" t="s">
        <v>32</v>
      </c>
      <c r="B3" s="47"/>
      <c r="C3" s="48" t="s">
        <v>33</v>
      </c>
      <c r="D3" s="48"/>
      <c r="E3" s="48"/>
      <c r="F3" s="48"/>
      <c r="G3" s="48"/>
      <c r="H3" s="48"/>
      <c r="I3" s="48"/>
    </row>
    <row r="4" customFormat="false" ht="12.75" hidden="false" customHeight="false" outlineLevel="0" collapsed="false">
      <c r="A4" s="47" t="s">
        <v>34</v>
      </c>
      <c r="B4" s="47"/>
      <c r="C4" s="48"/>
      <c r="D4" s="48"/>
      <c r="E4" s="48"/>
      <c r="F4" s="48"/>
      <c r="G4" s="48"/>
      <c r="H4" s="48"/>
      <c r="I4" s="48"/>
    </row>
    <row r="5" customFormat="false" ht="12.75" hidden="false" customHeight="false" outlineLevel="0" collapsed="false">
      <c r="A5" s="47" t="s">
        <v>35</v>
      </c>
      <c r="B5" s="47"/>
      <c r="C5" s="49"/>
      <c r="D5" s="49"/>
      <c r="E5" s="49"/>
      <c r="F5" s="49"/>
      <c r="G5" s="49"/>
      <c r="H5" s="49"/>
      <c r="I5" s="49"/>
    </row>
    <row r="6" customFormat="false" ht="12.75" hidden="false" customHeight="false" outlineLevel="0" collapsed="false">
      <c r="A6" s="50" t="s">
        <v>36</v>
      </c>
      <c r="B6" s="50"/>
      <c r="C6" s="50"/>
      <c r="D6" s="50"/>
      <c r="E6" s="50"/>
      <c r="F6" s="50"/>
      <c r="G6" s="50"/>
      <c r="H6" s="50"/>
      <c r="I6" s="50"/>
    </row>
    <row r="7" customFormat="false" ht="12.75" hidden="false" customHeight="false" outlineLevel="0" collapsed="false">
      <c r="A7" s="47" t="s">
        <v>37</v>
      </c>
      <c r="B7" s="48" t="s">
        <v>38</v>
      </c>
      <c r="C7" s="48"/>
      <c r="D7" s="48"/>
      <c r="E7" s="48"/>
      <c r="F7" s="48"/>
      <c r="G7" s="48"/>
      <c r="H7" s="48"/>
      <c r="I7" s="51" t="s">
        <v>39</v>
      </c>
    </row>
    <row r="8" customFormat="false" ht="12.75" hidden="false" customHeight="false" outlineLevel="0" collapsed="false">
      <c r="A8" s="47" t="s">
        <v>40</v>
      </c>
      <c r="B8" s="48" t="s">
        <v>41</v>
      </c>
      <c r="C8" s="48"/>
      <c r="D8" s="48"/>
      <c r="E8" s="48"/>
      <c r="F8" s="48"/>
      <c r="G8" s="48"/>
      <c r="H8" s="48"/>
      <c r="I8" s="47" t="s">
        <v>209</v>
      </c>
    </row>
    <row r="9" customFormat="false" ht="12.75" hidden="false" customHeight="false" outlineLevel="0" collapsed="false">
      <c r="A9" s="47" t="s">
        <v>43</v>
      </c>
      <c r="B9" s="48" t="s">
        <v>44</v>
      </c>
      <c r="C9" s="48"/>
      <c r="D9" s="48"/>
      <c r="E9" s="48"/>
      <c r="F9" s="48"/>
      <c r="G9" s="48"/>
      <c r="H9" s="48"/>
      <c r="I9" s="47" t="n">
        <v>2023</v>
      </c>
    </row>
    <row r="10" customFormat="false" ht="12.75" hidden="false" customHeight="false" outlineLevel="0" collapsed="false">
      <c r="A10" s="47" t="s">
        <v>45</v>
      </c>
      <c r="B10" s="48" t="s">
        <v>46</v>
      </c>
      <c r="C10" s="48"/>
      <c r="D10" s="48"/>
      <c r="E10" s="48"/>
      <c r="F10" s="48"/>
      <c r="G10" s="48"/>
      <c r="H10" s="48"/>
      <c r="I10" s="47" t="n">
        <v>12</v>
      </c>
    </row>
    <row r="11" customFormat="false" ht="12.75" hidden="false" customHeight="false" outlineLevel="0" collapsed="false">
      <c r="A11" s="47" t="s">
        <v>47</v>
      </c>
      <c r="B11" s="48" t="s">
        <v>48</v>
      </c>
      <c r="C11" s="48"/>
      <c r="D11" s="48"/>
      <c r="E11" s="48"/>
      <c r="F11" s="48"/>
      <c r="G11" s="48"/>
      <c r="H11" s="48"/>
      <c r="I11" s="47" t="s">
        <v>49</v>
      </c>
    </row>
    <row r="12" customFormat="false" ht="12.75" hidden="false" customHeight="false" outlineLevel="0" collapsed="false">
      <c r="A12" s="52"/>
      <c r="B12" s="52"/>
      <c r="C12" s="52"/>
      <c r="D12" s="52"/>
      <c r="E12" s="52"/>
      <c r="F12" s="52"/>
      <c r="G12" s="52"/>
      <c r="H12" s="52"/>
      <c r="I12" s="52"/>
    </row>
    <row r="13" customFormat="false" ht="12.75" hidden="false" customHeight="false" outlineLevel="0" collapsed="false">
      <c r="A13" s="50" t="s">
        <v>50</v>
      </c>
      <c r="B13" s="50"/>
      <c r="C13" s="50"/>
      <c r="D13" s="50"/>
      <c r="E13" s="50"/>
      <c r="F13" s="50"/>
      <c r="G13" s="50"/>
      <c r="H13" s="50"/>
      <c r="I13" s="50"/>
    </row>
    <row r="14" customFormat="false" ht="12.75" hidden="false" customHeight="false" outlineLevel="0" collapsed="false">
      <c r="A14" s="47" t="s">
        <v>51</v>
      </c>
      <c r="B14" s="47"/>
      <c r="C14" s="47" t="s">
        <v>52</v>
      </c>
      <c r="D14" s="47"/>
      <c r="E14" s="47" t="s">
        <v>53</v>
      </c>
      <c r="F14" s="47"/>
      <c r="G14" s="47"/>
      <c r="H14" s="47"/>
      <c r="I14" s="47"/>
    </row>
    <row r="15" customFormat="false" ht="84" hidden="false" customHeight="true" outlineLevel="0" collapsed="false">
      <c r="A15" s="53" t="s">
        <v>54</v>
      </c>
      <c r="B15" s="53"/>
      <c r="C15" s="47" t="s">
        <v>55</v>
      </c>
      <c r="D15" s="47"/>
      <c r="E15" s="47" t="n">
        <v>2</v>
      </c>
      <c r="F15" s="47"/>
      <c r="G15" s="47"/>
      <c r="H15" s="47"/>
      <c r="I15" s="47"/>
    </row>
    <row r="16" customFormat="false" ht="12.7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  <c r="I16" s="52"/>
    </row>
    <row r="17" customFormat="false" ht="12.75" hidden="false" customHeight="false" outlineLevel="0" collapsed="false">
      <c r="A17" s="50" t="s">
        <v>56</v>
      </c>
      <c r="B17" s="50"/>
      <c r="C17" s="50"/>
      <c r="D17" s="50"/>
      <c r="E17" s="50"/>
      <c r="F17" s="50"/>
      <c r="G17" s="50"/>
      <c r="H17" s="50"/>
      <c r="I17" s="50"/>
    </row>
    <row r="18" customFormat="false" ht="114.75" hidden="false" customHeight="false" outlineLevel="0" collapsed="false">
      <c r="A18" s="47" t="n">
        <v>1</v>
      </c>
      <c r="B18" s="48" t="s">
        <v>57</v>
      </c>
      <c r="C18" s="48"/>
      <c r="D18" s="48"/>
      <c r="E18" s="48"/>
      <c r="F18" s="48"/>
      <c r="G18" s="48"/>
      <c r="H18" s="48"/>
      <c r="I18" s="54" t="str">
        <f aca="false">A15</f>
        <v>Motorista Maceió/AL - Categoria "A-D" OU "D" - Motorista de Micro-Ônibus e de Ônibus
com até 32 Poltronas</v>
      </c>
    </row>
    <row r="19" customFormat="false" ht="12.75" hidden="false" customHeight="false" outlineLevel="0" collapsed="false">
      <c r="A19" s="47" t="n">
        <v>2</v>
      </c>
      <c r="B19" s="48" t="s">
        <v>58</v>
      </c>
      <c r="C19" s="48"/>
      <c r="D19" s="48"/>
      <c r="E19" s="48"/>
      <c r="F19" s="48"/>
      <c r="G19" s="48"/>
      <c r="H19" s="48"/>
      <c r="I19" s="47" t="s">
        <v>59</v>
      </c>
    </row>
    <row r="20" customFormat="false" ht="26.25" hidden="false" customHeight="true" outlineLevel="0" collapsed="false">
      <c r="A20" s="47" t="n">
        <v>3</v>
      </c>
      <c r="B20" s="55" t="s">
        <v>60</v>
      </c>
      <c r="C20" s="55"/>
      <c r="D20" s="55"/>
      <c r="E20" s="55"/>
      <c r="F20" s="55"/>
      <c r="G20" s="55"/>
      <c r="H20" s="55"/>
      <c r="I20" s="56" t="n">
        <v>2013.9</v>
      </c>
    </row>
    <row r="21" customFormat="false" ht="114.75" hidden="false" customHeight="false" outlineLevel="0" collapsed="false">
      <c r="A21" s="47" t="n">
        <v>4</v>
      </c>
      <c r="B21" s="48" t="s">
        <v>61</v>
      </c>
      <c r="C21" s="48"/>
      <c r="D21" s="48"/>
      <c r="E21" s="48"/>
      <c r="F21" s="48"/>
      <c r="G21" s="48"/>
      <c r="H21" s="48"/>
      <c r="I21" s="54" t="str">
        <f aca="false">A15</f>
        <v>Motorista Maceió/AL - Categoria "A-D" OU "D" - Motorista de Micro-Ônibus e de Ônibus
com até 32 Poltronas</v>
      </c>
    </row>
    <row r="22" customFormat="false" ht="12.75" hidden="false" customHeight="false" outlineLevel="0" collapsed="false">
      <c r="A22" s="47" t="n">
        <v>5</v>
      </c>
      <c r="B22" s="48" t="s">
        <v>62</v>
      </c>
      <c r="C22" s="48"/>
      <c r="D22" s="48"/>
      <c r="E22" s="48"/>
      <c r="F22" s="48"/>
      <c r="G22" s="48"/>
      <c r="H22" s="48"/>
      <c r="I22" s="51" t="n">
        <v>44986</v>
      </c>
    </row>
    <row r="23" customFormat="false" ht="12.75" hidden="false" customHeight="false" outlineLevel="0" collapsed="false">
      <c r="A23" s="52"/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0" t="s">
        <v>63</v>
      </c>
      <c r="B24" s="50"/>
      <c r="C24" s="50"/>
      <c r="D24" s="50"/>
      <c r="E24" s="50"/>
      <c r="F24" s="50"/>
      <c r="G24" s="50"/>
      <c r="H24" s="50"/>
      <c r="I24" s="50"/>
    </row>
    <row r="25" customFormat="false" ht="12.75" hidden="false" customHeight="false" outlineLevel="0" collapsed="false">
      <c r="A25" s="49" t="n">
        <v>1</v>
      </c>
      <c r="B25" s="49" t="s">
        <v>64</v>
      </c>
      <c r="C25" s="49"/>
      <c r="D25" s="49"/>
      <c r="E25" s="49"/>
      <c r="F25" s="49"/>
      <c r="G25" s="49"/>
      <c r="H25" s="49" t="s">
        <v>65</v>
      </c>
      <c r="I25" s="57" t="s">
        <v>66</v>
      </c>
    </row>
    <row r="26" customFormat="false" ht="12.75" hidden="false" customHeight="true" outlineLevel="0" collapsed="false">
      <c r="A26" s="58" t="s">
        <v>37</v>
      </c>
      <c r="B26" s="59" t="s">
        <v>60</v>
      </c>
      <c r="C26" s="59"/>
      <c r="D26" s="59"/>
      <c r="E26" s="59"/>
      <c r="F26" s="59"/>
      <c r="G26" s="59"/>
      <c r="H26" s="60"/>
      <c r="I26" s="61" t="n">
        <f aca="false">I20</f>
        <v>2013.9</v>
      </c>
    </row>
    <row r="27" customFormat="false" ht="12.75" hidden="false" customHeight="false" outlineLevel="0" collapsed="false">
      <c r="A27" s="58" t="s">
        <v>40</v>
      </c>
      <c r="B27" s="62" t="s">
        <v>67</v>
      </c>
      <c r="C27" s="62"/>
      <c r="D27" s="62"/>
      <c r="E27" s="62"/>
      <c r="F27" s="62"/>
      <c r="G27" s="62"/>
      <c r="H27" s="63"/>
      <c r="I27" s="61" t="n">
        <f aca="false">H27*I26</f>
        <v>0</v>
      </c>
    </row>
    <row r="28" customFormat="false" ht="12.75" hidden="false" customHeight="false" outlineLevel="0" collapsed="false">
      <c r="A28" s="58" t="s">
        <v>43</v>
      </c>
      <c r="B28" s="62" t="s">
        <v>68</v>
      </c>
      <c r="C28" s="62"/>
      <c r="D28" s="62"/>
      <c r="E28" s="62"/>
      <c r="F28" s="62"/>
      <c r="G28" s="62"/>
      <c r="H28" s="63"/>
      <c r="I28" s="61" t="n">
        <f aca="false">H28*I26</f>
        <v>0</v>
      </c>
    </row>
    <row r="29" customFormat="false" ht="12.75" hidden="false" customHeight="false" outlineLevel="0" collapsed="false">
      <c r="A29" s="58" t="s">
        <v>45</v>
      </c>
      <c r="B29" s="62" t="s">
        <v>69</v>
      </c>
      <c r="C29" s="62"/>
      <c r="D29" s="62"/>
      <c r="E29" s="62"/>
      <c r="F29" s="62"/>
      <c r="G29" s="62"/>
      <c r="H29" s="63"/>
      <c r="I29" s="61" t="n">
        <v>0</v>
      </c>
    </row>
    <row r="30" customFormat="false" ht="12.75" hidden="false" customHeight="false" outlineLevel="0" collapsed="false">
      <c r="A30" s="58" t="s">
        <v>47</v>
      </c>
      <c r="B30" s="62" t="s">
        <v>70</v>
      </c>
      <c r="C30" s="62"/>
      <c r="D30" s="62"/>
      <c r="E30" s="62"/>
      <c r="F30" s="62"/>
      <c r="G30" s="62"/>
      <c r="H30" s="63"/>
      <c r="I30" s="61" t="n">
        <v>0</v>
      </c>
    </row>
    <row r="31" customFormat="false" ht="12.75" hidden="false" customHeight="false" outlineLevel="0" collapsed="false">
      <c r="A31" s="58" t="s">
        <v>71</v>
      </c>
      <c r="B31" s="62" t="s">
        <v>72</v>
      </c>
      <c r="C31" s="62"/>
      <c r="D31" s="62"/>
      <c r="E31" s="62"/>
      <c r="F31" s="62"/>
      <c r="G31" s="62"/>
      <c r="H31" s="63"/>
      <c r="I31" s="61" t="n">
        <v>0</v>
      </c>
    </row>
    <row r="32" customFormat="false" ht="12.75" hidden="false" customHeight="false" outlineLevel="0" collapsed="false">
      <c r="A32" s="58" t="s">
        <v>73</v>
      </c>
      <c r="B32" s="62" t="s">
        <v>203</v>
      </c>
      <c r="C32" s="62"/>
      <c r="D32" s="62"/>
      <c r="E32" s="62"/>
      <c r="F32" s="62"/>
      <c r="G32" s="62"/>
      <c r="H32" s="63"/>
      <c r="I32" s="61" t="n">
        <v>0</v>
      </c>
    </row>
    <row r="33" customFormat="false" ht="12.75" hidden="false" customHeight="false" outlineLevel="0" collapsed="false">
      <c r="A33" s="58" t="s">
        <v>75</v>
      </c>
      <c r="B33" s="58"/>
      <c r="C33" s="58"/>
      <c r="D33" s="58"/>
      <c r="E33" s="58"/>
      <c r="F33" s="58"/>
      <c r="G33" s="58"/>
      <c r="H33" s="58"/>
      <c r="I33" s="64" t="n">
        <f aca="false">SUM(I26:I32)</f>
        <v>2013.9</v>
      </c>
      <c r="M33" s="65"/>
    </row>
    <row r="34" customFormat="false" ht="12.75" hidden="false" customHeight="false" outlineLevel="0" collapsed="false">
      <c r="A34" s="66"/>
      <c r="B34" s="66"/>
      <c r="C34" s="66"/>
      <c r="D34" s="66"/>
      <c r="E34" s="66"/>
      <c r="F34" s="66"/>
      <c r="G34" s="66"/>
      <c r="H34" s="66"/>
      <c r="I34" s="66"/>
      <c r="J34" s="67"/>
    </row>
    <row r="35" customFormat="false" ht="12.75" hidden="false" customHeight="false" outlineLevel="0" collapsed="false">
      <c r="A35" s="68" t="s">
        <v>76</v>
      </c>
      <c r="B35" s="68"/>
      <c r="C35" s="68"/>
      <c r="D35" s="68"/>
      <c r="E35" s="68"/>
      <c r="F35" s="68"/>
      <c r="G35" s="68"/>
      <c r="H35" s="68"/>
      <c r="I35" s="68"/>
      <c r="J35" s="67"/>
    </row>
    <row r="36" customFormat="false" ht="12.75" hidden="false" customHeight="false" outlineLevel="0" collapsed="false">
      <c r="A36" s="49" t="s">
        <v>77</v>
      </c>
      <c r="B36" s="49"/>
      <c r="C36" s="49"/>
      <c r="D36" s="49"/>
      <c r="E36" s="49"/>
      <c r="F36" s="49"/>
      <c r="G36" s="49"/>
      <c r="H36" s="49" t="s">
        <v>65</v>
      </c>
      <c r="I36" s="49" t="s">
        <v>66</v>
      </c>
      <c r="J36" s="67"/>
    </row>
    <row r="37" customFormat="false" ht="12.75" hidden="false" customHeight="false" outlineLevel="0" collapsed="false">
      <c r="A37" s="58" t="s">
        <v>37</v>
      </c>
      <c r="B37" s="62" t="s">
        <v>78</v>
      </c>
      <c r="C37" s="62"/>
      <c r="D37" s="62"/>
      <c r="E37" s="62"/>
      <c r="F37" s="62"/>
      <c r="G37" s="62"/>
      <c r="H37" s="69" t="n">
        <f aca="false">1/12</f>
        <v>0.0833333333333333</v>
      </c>
      <c r="I37" s="61" t="n">
        <f aca="false">H37*I33</f>
        <v>167.825</v>
      </c>
      <c r="J37" s="67"/>
    </row>
    <row r="38" customFormat="false" ht="12.75" hidden="false" customHeight="false" outlineLevel="0" collapsed="false">
      <c r="A38" s="58" t="s">
        <v>40</v>
      </c>
      <c r="B38" s="62" t="s">
        <v>79</v>
      </c>
      <c r="C38" s="62"/>
      <c r="D38" s="62"/>
      <c r="E38" s="62"/>
      <c r="F38" s="62"/>
      <c r="G38" s="62"/>
      <c r="H38" s="69" t="n">
        <f aca="false">(1/12)</f>
        <v>0.0833333333333333</v>
      </c>
      <c r="I38" s="61" t="n">
        <f aca="false">H38*I33</f>
        <v>167.825</v>
      </c>
      <c r="J38" s="67"/>
    </row>
    <row r="39" customFormat="false" ht="12.75" hidden="false" customHeight="false" outlineLevel="0" collapsed="false">
      <c r="A39" s="58" t="s">
        <v>43</v>
      </c>
      <c r="B39" s="62" t="s">
        <v>80</v>
      </c>
      <c r="C39" s="62"/>
      <c r="D39" s="62"/>
      <c r="E39" s="62"/>
      <c r="F39" s="62"/>
      <c r="G39" s="62"/>
      <c r="H39" s="69" t="n">
        <f aca="false">(1/12*0.3333)</f>
        <v>0.027775</v>
      </c>
      <c r="I39" s="61" t="n">
        <f aca="false">H39*I33</f>
        <v>55.9360725</v>
      </c>
      <c r="J39" s="70"/>
      <c r="K39" s="70"/>
    </row>
    <row r="40" customFormat="false" ht="12.75" hidden="false" customHeight="false" outlineLevel="0" collapsed="false">
      <c r="A40" s="58" t="s">
        <v>81</v>
      </c>
      <c r="B40" s="58"/>
      <c r="C40" s="58"/>
      <c r="D40" s="58"/>
      <c r="E40" s="58"/>
      <c r="F40" s="58"/>
      <c r="G40" s="58"/>
      <c r="H40" s="71" t="n">
        <f aca="false">SUM(H37:H39)</f>
        <v>0.194441666666667</v>
      </c>
      <c r="I40" s="64" t="n">
        <f aca="false">I37+I38+I39</f>
        <v>391.5860725</v>
      </c>
      <c r="J40" s="70"/>
      <c r="K40" s="70"/>
    </row>
    <row r="41" customFormat="false" ht="12.75" hidden="false" customHeight="false" outlineLevel="0" collapsed="false">
      <c r="A41" s="72"/>
      <c r="B41" s="72"/>
      <c r="C41" s="72"/>
      <c r="D41" s="72"/>
      <c r="E41" s="72"/>
      <c r="F41" s="72"/>
      <c r="G41" s="72"/>
      <c r="H41" s="72"/>
      <c r="I41" s="72"/>
      <c r="J41" s="70"/>
      <c r="K41" s="70"/>
    </row>
    <row r="42" customFormat="false" ht="12.75" hidden="false" customHeight="false" outlineLevel="0" collapsed="false">
      <c r="A42" s="49" t="s">
        <v>82</v>
      </c>
      <c r="B42" s="49"/>
      <c r="C42" s="49"/>
      <c r="D42" s="49"/>
      <c r="E42" s="49"/>
      <c r="F42" s="49"/>
      <c r="G42" s="49"/>
      <c r="H42" s="49" t="s">
        <v>65</v>
      </c>
      <c r="I42" s="49" t="s">
        <v>66</v>
      </c>
      <c r="J42" s="70"/>
      <c r="K42" s="70"/>
      <c r="L42" s="73"/>
    </row>
    <row r="43" customFormat="false" ht="12.75" hidden="false" customHeight="false" outlineLevel="0" collapsed="false">
      <c r="A43" s="58" t="s">
        <v>37</v>
      </c>
      <c r="B43" s="62" t="s">
        <v>83</v>
      </c>
      <c r="C43" s="62"/>
      <c r="D43" s="62"/>
      <c r="E43" s="62"/>
      <c r="F43" s="62"/>
      <c r="G43" s="62"/>
      <c r="H43" s="69" t="n">
        <v>0.2</v>
      </c>
      <c r="I43" s="61" t="n">
        <f aca="false">(H43*I33)+(H43*I40)</f>
        <v>481.0972145</v>
      </c>
      <c r="J43" s="70"/>
      <c r="K43" s="70"/>
      <c r="L43" s="73"/>
    </row>
    <row r="44" customFormat="false" ht="12.75" hidden="false" customHeight="false" outlineLevel="0" collapsed="false">
      <c r="A44" s="58" t="s">
        <v>40</v>
      </c>
      <c r="B44" s="62" t="s">
        <v>84</v>
      </c>
      <c r="C44" s="62"/>
      <c r="D44" s="62"/>
      <c r="E44" s="62"/>
      <c r="F44" s="62"/>
      <c r="G44" s="62"/>
      <c r="H44" s="69" t="n">
        <v>0.025</v>
      </c>
      <c r="I44" s="61" t="n">
        <f aca="false">(H44*I33)+(H44*I40)</f>
        <v>60.1371518125</v>
      </c>
      <c r="J44" s="70"/>
      <c r="K44" s="70"/>
    </row>
    <row r="45" customFormat="false" ht="12.75" hidden="false" customHeight="false" outlineLevel="0" collapsed="false">
      <c r="A45" s="58" t="s">
        <v>43</v>
      </c>
      <c r="B45" s="62" t="s">
        <v>85</v>
      </c>
      <c r="C45" s="62"/>
      <c r="D45" s="62"/>
      <c r="E45" s="62"/>
      <c r="F45" s="62"/>
      <c r="G45" s="62"/>
      <c r="H45" s="69" t="n">
        <v>0.03</v>
      </c>
      <c r="I45" s="61" t="n">
        <f aca="false">(H45*I33)+(H45*I40)</f>
        <v>72.164582175</v>
      </c>
      <c r="J45" s="70"/>
      <c r="K45" s="70"/>
    </row>
    <row r="46" customFormat="false" ht="12.75" hidden="false" customHeight="false" outlineLevel="0" collapsed="false">
      <c r="A46" s="58" t="s">
        <v>45</v>
      </c>
      <c r="B46" s="62" t="s">
        <v>86</v>
      </c>
      <c r="C46" s="62"/>
      <c r="D46" s="62"/>
      <c r="E46" s="62"/>
      <c r="F46" s="62"/>
      <c r="G46" s="62"/>
      <c r="H46" s="69" t="n">
        <v>0.015</v>
      </c>
      <c r="I46" s="61" t="n">
        <f aca="false">(H46*I33)+(H46*I40)</f>
        <v>36.0822910875</v>
      </c>
      <c r="J46" s="70"/>
      <c r="K46" s="70"/>
    </row>
    <row r="47" customFormat="false" ht="12.75" hidden="false" customHeight="false" outlineLevel="0" collapsed="false">
      <c r="A47" s="58" t="s">
        <v>47</v>
      </c>
      <c r="B47" s="62" t="s">
        <v>87</v>
      </c>
      <c r="C47" s="62"/>
      <c r="D47" s="62"/>
      <c r="E47" s="62"/>
      <c r="F47" s="62"/>
      <c r="G47" s="62"/>
      <c r="H47" s="69" t="n">
        <v>0.01</v>
      </c>
      <c r="I47" s="61" t="n">
        <f aca="false">(H47*I33)+(H47*I40)</f>
        <v>24.054860725</v>
      </c>
      <c r="J47" s="70"/>
      <c r="K47" s="70"/>
    </row>
    <row r="48" customFormat="false" ht="12.75" hidden="false" customHeight="false" outlineLevel="0" collapsed="false">
      <c r="A48" s="58" t="s">
        <v>71</v>
      </c>
      <c r="B48" s="62" t="s">
        <v>88</v>
      </c>
      <c r="C48" s="62"/>
      <c r="D48" s="62"/>
      <c r="E48" s="62"/>
      <c r="F48" s="62"/>
      <c r="G48" s="62"/>
      <c r="H48" s="69" t="n">
        <v>0.006</v>
      </c>
      <c r="I48" s="61" t="n">
        <f aca="false">(H48*I33)+(H48*I40)</f>
        <v>14.432916435</v>
      </c>
      <c r="J48" s="67"/>
    </row>
    <row r="49" customFormat="false" ht="12.75" hidden="false" customHeight="false" outlineLevel="0" collapsed="false">
      <c r="A49" s="58" t="s">
        <v>73</v>
      </c>
      <c r="B49" s="62" t="s">
        <v>89</v>
      </c>
      <c r="C49" s="62"/>
      <c r="D49" s="62"/>
      <c r="E49" s="62"/>
      <c r="F49" s="62"/>
      <c r="G49" s="62"/>
      <c r="H49" s="69" t="n">
        <v>0.002</v>
      </c>
      <c r="I49" s="61" t="n">
        <f aca="false">(H49*I33)+(H49*I40)</f>
        <v>4.810972145</v>
      </c>
      <c r="J49" s="67"/>
    </row>
    <row r="50" customFormat="false" ht="12.75" hidden="false" customHeight="false" outlineLevel="0" collapsed="false">
      <c r="A50" s="58" t="s">
        <v>90</v>
      </c>
      <c r="B50" s="62" t="s">
        <v>91</v>
      </c>
      <c r="C50" s="62"/>
      <c r="D50" s="62"/>
      <c r="E50" s="62"/>
      <c r="F50" s="62"/>
      <c r="G50" s="62"/>
      <c r="H50" s="69" t="n">
        <v>0.08</v>
      </c>
      <c r="I50" s="61" t="n">
        <f aca="false">(H50*I33)+(H50*I40)</f>
        <v>192.4388858</v>
      </c>
      <c r="J50" s="67"/>
    </row>
    <row r="51" customFormat="false" ht="12.75" hidden="false" customHeight="false" outlineLevel="0" collapsed="false">
      <c r="A51" s="58" t="s">
        <v>92</v>
      </c>
      <c r="B51" s="58"/>
      <c r="C51" s="58"/>
      <c r="D51" s="58"/>
      <c r="E51" s="58"/>
      <c r="F51" s="58"/>
      <c r="G51" s="58"/>
      <c r="H51" s="71" t="n">
        <f aca="false">SUM(H43:H50)</f>
        <v>0.368</v>
      </c>
      <c r="I51" s="64" t="n">
        <f aca="false">SUM(I43:I50)</f>
        <v>885.21887468</v>
      </c>
      <c r="J51" s="67"/>
      <c r="K51" s="74"/>
    </row>
    <row r="52" customFormat="false" ht="12.75" hidden="false" customHeight="false" outlineLevel="0" collapsed="false">
      <c r="A52" s="75"/>
      <c r="B52" s="75"/>
      <c r="C52" s="75"/>
      <c r="D52" s="75"/>
      <c r="E52" s="75"/>
      <c r="F52" s="75"/>
      <c r="G52" s="75"/>
      <c r="H52" s="75"/>
      <c r="I52" s="75"/>
      <c r="J52" s="67"/>
    </row>
    <row r="53" customFormat="false" ht="12.75" hidden="false" customHeight="false" outlineLevel="0" collapsed="false">
      <c r="A53" s="76" t="s">
        <v>93</v>
      </c>
      <c r="B53" s="76"/>
      <c r="C53" s="76"/>
      <c r="D53" s="76"/>
      <c r="E53" s="76"/>
      <c r="F53" s="76"/>
      <c r="G53" s="76"/>
      <c r="H53" s="77"/>
      <c r="I53" s="76" t="s">
        <v>66</v>
      </c>
      <c r="J53" s="67"/>
    </row>
    <row r="54" customFormat="false" ht="12.75" hidden="false" customHeight="true" outlineLevel="0" collapsed="false">
      <c r="A54" s="58" t="s">
        <v>37</v>
      </c>
      <c r="B54" s="59" t="s">
        <v>94</v>
      </c>
      <c r="C54" s="59"/>
      <c r="D54" s="59"/>
      <c r="E54" s="78" t="n">
        <v>2</v>
      </c>
      <c r="F54" s="79" t="n">
        <v>2.5</v>
      </c>
      <c r="G54" s="78" t="n">
        <v>22</v>
      </c>
      <c r="H54" s="80" t="s">
        <v>95</v>
      </c>
      <c r="I54" s="61" t="n">
        <f aca="false">(E54*F54*G54)-(I26*0.06)</f>
        <v>-10.834</v>
      </c>
      <c r="J54" s="67"/>
      <c r="L54" s="81"/>
    </row>
    <row r="55" customFormat="false" ht="12.75" hidden="false" customHeight="true" outlineLevel="0" collapsed="false">
      <c r="A55" s="58" t="s">
        <v>40</v>
      </c>
      <c r="B55" s="59" t="s">
        <v>96</v>
      </c>
      <c r="C55" s="59"/>
      <c r="D55" s="59"/>
      <c r="E55" s="78" t="n">
        <v>1</v>
      </c>
      <c r="F55" s="79" t="n">
        <v>23.98</v>
      </c>
      <c r="G55" s="78" t="n">
        <v>26</v>
      </c>
      <c r="H55" s="80" t="s">
        <v>95</v>
      </c>
      <c r="I55" s="61" t="n">
        <f aca="false">(E55*F55*(1-0.2)*G55)</f>
        <v>498.784</v>
      </c>
      <c r="J55" s="67"/>
      <c r="L55" s="81"/>
    </row>
    <row r="56" customFormat="false" ht="12.75" hidden="false" customHeight="false" outlineLevel="0" collapsed="false">
      <c r="A56" s="58" t="s">
        <v>43</v>
      </c>
      <c r="B56" s="60" t="s">
        <v>97</v>
      </c>
      <c r="C56" s="60"/>
      <c r="D56" s="60"/>
      <c r="E56" s="60"/>
      <c r="F56" s="60"/>
      <c r="G56" s="60"/>
      <c r="H56" s="80" t="s">
        <v>95</v>
      </c>
      <c r="I56" s="61" t="n">
        <v>135</v>
      </c>
      <c r="J56" s="67"/>
      <c r="L56" s="81"/>
    </row>
    <row r="57" customFormat="false" ht="12.75" hidden="false" customHeight="false" outlineLevel="0" collapsed="false">
      <c r="A57" s="58" t="s">
        <v>45</v>
      </c>
      <c r="B57" s="62" t="s">
        <v>98</v>
      </c>
      <c r="C57" s="62"/>
      <c r="D57" s="62"/>
      <c r="E57" s="62"/>
      <c r="F57" s="62"/>
      <c r="G57" s="62"/>
      <c r="H57" s="82"/>
      <c r="I57" s="61" t="n">
        <f aca="false">H57/12</f>
        <v>0</v>
      </c>
      <c r="J57" s="67"/>
    </row>
    <row r="58" customFormat="false" ht="12.75" hidden="false" customHeight="false" outlineLevel="0" collapsed="false">
      <c r="A58" s="58" t="s">
        <v>47</v>
      </c>
      <c r="B58" s="62" t="s">
        <v>99</v>
      </c>
      <c r="C58" s="62"/>
      <c r="D58" s="62"/>
      <c r="E58" s="62"/>
      <c r="F58" s="62"/>
      <c r="G58" s="62"/>
      <c r="H58" s="80" t="s">
        <v>95</v>
      </c>
      <c r="I58" s="61"/>
      <c r="J58" s="67"/>
    </row>
    <row r="59" customFormat="false" ht="12.75" hidden="false" customHeight="false" outlineLevel="0" collapsed="false">
      <c r="A59" s="58" t="s">
        <v>71</v>
      </c>
      <c r="B59" s="60" t="s">
        <v>100</v>
      </c>
      <c r="C59" s="60"/>
      <c r="D59" s="60"/>
      <c r="E59" s="60"/>
      <c r="F59" s="60"/>
      <c r="G59" s="60"/>
      <c r="H59" s="80" t="s">
        <v>95</v>
      </c>
      <c r="I59" s="61" t="n">
        <v>0</v>
      </c>
      <c r="J59" s="67"/>
    </row>
    <row r="60" customFormat="false" ht="12.75" hidden="false" customHeight="false" outlineLevel="0" collapsed="false">
      <c r="A60" s="58" t="s">
        <v>101</v>
      </c>
      <c r="B60" s="58"/>
      <c r="C60" s="58"/>
      <c r="D60" s="58"/>
      <c r="E60" s="58"/>
      <c r="F60" s="58"/>
      <c r="G60" s="58"/>
      <c r="H60" s="58"/>
      <c r="I60" s="64" t="n">
        <f aca="false">TRUNC(SUM(I54:I59),2)</f>
        <v>622.95</v>
      </c>
      <c r="J60" s="67"/>
    </row>
    <row r="61" customFormat="false" ht="39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67"/>
    </row>
    <row r="62" customFormat="false" ht="12.75" hidden="false" customHeight="false" outlineLevel="0" collapsed="false">
      <c r="A62" s="84" t="s">
        <v>102</v>
      </c>
      <c r="B62" s="84"/>
      <c r="C62" s="84"/>
      <c r="D62" s="84"/>
      <c r="E62" s="84"/>
      <c r="F62" s="84"/>
      <c r="G62" s="84"/>
      <c r="H62" s="84"/>
      <c r="I62" s="84"/>
      <c r="J62" s="67"/>
    </row>
    <row r="63" customFormat="false" ht="12.75" hidden="false" customHeight="false" outlineLevel="0" collapsed="false">
      <c r="A63" s="58" t="s">
        <v>103</v>
      </c>
      <c r="B63" s="58"/>
      <c r="C63" s="58"/>
      <c r="D63" s="58"/>
      <c r="E63" s="58"/>
      <c r="F63" s="58"/>
      <c r="G63" s="58"/>
      <c r="H63" s="58"/>
      <c r="I63" s="58" t="s">
        <v>66</v>
      </c>
      <c r="J63" s="67"/>
    </row>
    <row r="64" customFormat="false" ht="12.75" hidden="false" customHeight="false" outlineLevel="0" collapsed="false">
      <c r="A64" s="58" t="s">
        <v>104</v>
      </c>
      <c r="B64" s="80" t="s">
        <v>105</v>
      </c>
      <c r="C64" s="80"/>
      <c r="D64" s="80"/>
      <c r="E64" s="80"/>
      <c r="F64" s="80"/>
      <c r="G64" s="80"/>
      <c r="H64" s="80"/>
      <c r="I64" s="61" t="n">
        <f aca="false">I40</f>
        <v>391.5860725</v>
      </c>
      <c r="J64" s="67"/>
    </row>
    <row r="65" customFormat="false" ht="12.75" hidden="false" customHeight="false" outlineLevel="0" collapsed="false">
      <c r="A65" s="58" t="s">
        <v>106</v>
      </c>
      <c r="B65" s="80" t="s">
        <v>107</v>
      </c>
      <c r="C65" s="80"/>
      <c r="D65" s="80"/>
      <c r="E65" s="80"/>
      <c r="F65" s="80"/>
      <c r="G65" s="80"/>
      <c r="H65" s="80"/>
      <c r="I65" s="61" t="n">
        <f aca="false">I51</f>
        <v>885.21887468</v>
      </c>
      <c r="J65" s="67"/>
    </row>
    <row r="66" customFormat="false" ht="12.75" hidden="false" customHeight="false" outlineLevel="0" collapsed="false">
      <c r="A66" s="58" t="s">
        <v>108</v>
      </c>
      <c r="B66" s="80" t="s">
        <v>109</v>
      </c>
      <c r="C66" s="80"/>
      <c r="D66" s="80"/>
      <c r="E66" s="80"/>
      <c r="F66" s="80"/>
      <c r="G66" s="80"/>
      <c r="H66" s="80"/>
      <c r="I66" s="61" t="n">
        <f aca="false">I60</f>
        <v>622.95</v>
      </c>
      <c r="J66" s="67"/>
    </row>
    <row r="67" customFormat="false" ht="12.75" hidden="false" customHeight="false" outlineLevel="0" collapsed="false">
      <c r="A67" s="58" t="s">
        <v>110</v>
      </c>
      <c r="B67" s="58"/>
      <c r="C67" s="58"/>
      <c r="D67" s="58"/>
      <c r="E67" s="58"/>
      <c r="F67" s="58"/>
      <c r="G67" s="58"/>
      <c r="H67" s="58"/>
      <c r="I67" s="64" t="n">
        <f aca="false">TRUNC(SUM(I64:I66),2)</f>
        <v>1899.75</v>
      </c>
      <c r="J67" s="67"/>
    </row>
    <row r="68" customFormat="false" ht="12.75" hidden="false" customHeight="false" outlineLevel="0" collapsed="false">
      <c r="A68" s="85"/>
      <c r="B68" s="85"/>
      <c r="C68" s="85"/>
      <c r="D68" s="85"/>
      <c r="E68" s="85"/>
      <c r="F68" s="85"/>
      <c r="G68" s="85"/>
      <c r="H68" s="85"/>
      <c r="I68" s="85"/>
      <c r="J68" s="67"/>
    </row>
    <row r="69" customFormat="false" ht="12.75" hidden="false" customHeight="false" outlineLevel="0" collapsed="false">
      <c r="A69" s="50" t="s">
        <v>111</v>
      </c>
      <c r="B69" s="50"/>
      <c r="C69" s="50"/>
      <c r="D69" s="50"/>
      <c r="E69" s="50"/>
      <c r="F69" s="50"/>
      <c r="G69" s="50"/>
      <c r="H69" s="50"/>
      <c r="I69" s="50"/>
      <c r="J69" s="67"/>
    </row>
    <row r="70" customFormat="false" ht="12.75" hidden="false" customHeight="false" outlineLevel="0" collapsed="false">
      <c r="A70" s="49" t="n">
        <v>3</v>
      </c>
      <c r="B70" s="49" t="s">
        <v>112</v>
      </c>
      <c r="C70" s="49"/>
      <c r="D70" s="49"/>
      <c r="E70" s="49"/>
      <c r="F70" s="49"/>
      <c r="G70" s="49"/>
      <c r="H70" s="76" t="s">
        <v>65</v>
      </c>
      <c r="I70" s="49" t="s">
        <v>66</v>
      </c>
      <c r="J70" s="67"/>
    </row>
    <row r="71" customFormat="false" ht="12.75" hidden="false" customHeight="false" outlineLevel="0" collapsed="false">
      <c r="A71" s="58" t="s">
        <v>37</v>
      </c>
      <c r="B71" s="86" t="s">
        <v>113</v>
      </c>
      <c r="C71" s="86"/>
      <c r="D71" s="86"/>
      <c r="E71" s="86"/>
      <c r="F71" s="86"/>
      <c r="G71" s="86"/>
      <c r="H71" s="87" t="n">
        <f aca="false">5%/12</f>
        <v>0.00416666666666667</v>
      </c>
      <c r="I71" s="88" t="n">
        <f aca="false">H71*I33</f>
        <v>8.39125</v>
      </c>
      <c r="J71" s="67"/>
    </row>
    <row r="72" customFormat="false" ht="12.75" hidden="false" customHeight="false" outlineLevel="0" collapsed="false">
      <c r="A72" s="58" t="s">
        <v>40</v>
      </c>
      <c r="B72" s="86" t="s">
        <v>114</v>
      </c>
      <c r="C72" s="86"/>
      <c r="D72" s="86"/>
      <c r="E72" s="86"/>
      <c r="F72" s="86"/>
      <c r="G72" s="86"/>
      <c r="H72" s="69" t="n">
        <f aca="false">H71*H50</f>
        <v>0.000333333333333333</v>
      </c>
      <c r="I72" s="88" t="n">
        <f aca="false">H72*I33</f>
        <v>0.6713</v>
      </c>
      <c r="J72" s="67"/>
    </row>
    <row r="73" customFormat="false" ht="12.75" hidden="false" customHeight="false" outlineLevel="0" collapsed="false">
      <c r="A73" s="58" t="s">
        <v>43</v>
      </c>
      <c r="B73" s="86" t="s">
        <v>115</v>
      </c>
      <c r="C73" s="86"/>
      <c r="D73" s="86"/>
      <c r="E73" s="86"/>
      <c r="F73" s="86"/>
      <c r="G73" s="86"/>
      <c r="H73" s="69" t="n">
        <v>0.02</v>
      </c>
      <c r="I73" s="88" t="n">
        <f aca="false">H73*I33</f>
        <v>40.278</v>
      </c>
      <c r="J73" s="67"/>
    </row>
    <row r="74" customFormat="false" ht="12.75" hidden="false" customHeight="false" outlineLevel="0" collapsed="false">
      <c r="A74" s="58" t="s">
        <v>45</v>
      </c>
      <c r="B74" s="86" t="s">
        <v>116</v>
      </c>
      <c r="C74" s="86"/>
      <c r="D74" s="86"/>
      <c r="E74" s="86"/>
      <c r="F74" s="86"/>
      <c r="G74" s="86"/>
      <c r="H74" s="89" t="n">
        <f aca="false">7/30/12*100%</f>
        <v>0.0194444444444444</v>
      </c>
      <c r="I74" s="88" t="n">
        <f aca="false">H74*I33</f>
        <v>39.1591666666667</v>
      </c>
      <c r="J74" s="67"/>
    </row>
    <row r="75" customFormat="false" ht="12.75" hidden="false" customHeight="false" outlineLevel="0" collapsed="false">
      <c r="A75" s="58" t="s">
        <v>47</v>
      </c>
      <c r="B75" s="86" t="s">
        <v>117</v>
      </c>
      <c r="C75" s="86"/>
      <c r="D75" s="86"/>
      <c r="E75" s="86"/>
      <c r="F75" s="86"/>
      <c r="G75" s="86"/>
      <c r="H75" s="69" t="n">
        <f aca="false">H74*H51</f>
        <v>0.00715555555555556</v>
      </c>
      <c r="I75" s="88" t="n">
        <f aca="false">H75*I33</f>
        <v>14.4105733333333</v>
      </c>
      <c r="J75" s="67"/>
    </row>
    <row r="76" customFormat="false" ht="12.75" hidden="false" customHeight="false" outlineLevel="0" collapsed="false">
      <c r="A76" s="58" t="s">
        <v>71</v>
      </c>
      <c r="B76" s="86" t="s">
        <v>118</v>
      </c>
      <c r="C76" s="86"/>
      <c r="D76" s="86"/>
      <c r="E76" s="86"/>
      <c r="F76" s="86"/>
      <c r="G76" s="86"/>
      <c r="H76" s="69" t="n">
        <v>0.02</v>
      </c>
      <c r="I76" s="88" t="n">
        <f aca="false">H76*I33</f>
        <v>40.278</v>
      </c>
      <c r="J76" s="67"/>
    </row>
    <row r="77" customFormat="false" ht="12.75" hidden="false" customHeight="false" outlineLevel="0" collapsed="false">
      <c r="A77" s="58" t="s">
        <v>119</v>
      </c>
      <c r="B77" s="58"/>
      <c r="C77" s="58"/>
      <c r="D77" s="58"/>
      <c r="E77" s="58"/>
      <c r="F77" s="58"/>
      <c r="G77" s="58"/>
      <c r="H77" s="90" t="n">
        <f aca="false">TRUNC(SUM(H71:H76),4)</f>
        <v>0.0711</v>
      </c>
      <c r="I77" s="64" t="n">
        <f aca="false">TRUNC(SUM(I71:I76),2)</f>
        <v>143.18</v>
      </c>
      <c r="J77" s="67"/>
    </row>
    <row r="78" customFormat="false" ht="12.75" hidden="false" customHeight="false" outlineLevel="0" collapsed="false">
      <c r="A78" s="91"/>
      <c r="B78" s="91"/>
      <c r="C78" s="91"/>
      <c r="D78" s="91"/>
      <c r="E78" s="91"/>
      <c r="F78" s="91"/>
      <c r="G78" s="91"/>
      <c r="H78" s="91"/>
      <c r="I78" s="91"/>
      <c r="J78" s="67"/>
    </row>
    <row r="79" customFormat="false" ht="12.75" hidden="false" customHeight="false" outlineLevel="0" collapsed="false">
      <c r="A79" s="50" t="s">
        <v>120</v>
      </c>
      <c r="B79" s="50"/>
      <c r="C79" s="50"/>
      <c r="D79" s="50"/>
      <c r="E79" s="50"/>
      <c r="F79" s="50"/>
      <c r="G79" s="50"/>
      <c r="H79" s="50"/>
      <c r="I79" s="50"/>
      <c r="J79" s="67"/>
    </row>
    <row r="80" customFormat="false" ht="12.75" hidden="false" customHeight="false" outlineLevel="0" collapsed="false">
      <c r="A80" s="58" t="s">
        <v>121</v>
      </c>
      <c r="B80" s="58"/>
      <c r="C80" s="58"/>
      <c r="D80" s="58"/>
      <c r="E80" s="58"/>
      <c r="F80" s="58"/>
      <c r="G80" s="58"/>
      <c r="H80" s="58" t="s">
        <v>65</v>
      </c>
      <c r="I80" s="58" t="s">
        <v>66</v>
      </c>
      <c r="J80" s="67"/>
    </row>
    <row r="81" customFormat="false" ht="12.75" hidden="false" customHeight="false" outlineLevel="0" collapsed="false">
      <c r="A81" s="58" t="s">
        <v>37</v>
      </c>
      <c r="B81" s="62" t="s">
        <v>122</v>
      </c>
      <c r="C81" s="62"/>
      <c r="D81" s="62"/>
      <c r="E81" s="62"/>
      <c r="F81" s="62"/>
      <c r="G81" s="62"/>
      <c r="H81" s="69" t="n">
        <f aca="false">(1/12) + (1/12*0.3333)</f>
        <v>0.111108333333333</v>
      </c>
      <c r="I81" s="61" t="n">
        <f aca="false">$I$33*H81</f>
        <v>223.7610725</v>
      </c>
      <c r="J81" s="67"/>
    </row>
    <row r="82" customFormat="false" ht="12.75" hidden="false" customHeight="false" outlineLevel="0" collapsed="false">
      <c r="A82" s="58" t="s">
        <v>40</v>
      </c>
      <c r="B82" s="62" t="s">
        <v>123</v>
      </c>
      <c r="C82" s="62"/>
      <c r="D82" s="62"/>
      <c r="E82" s="62"/>
      <c r="F82" s="62"/>
      <c r="G82" s="62"/>
      <c r="H82" s="69" t="n">
        <v>0.002778</v>
      </c>
      <c r="I82" s="61" t="n">
        <f aca="false">$I$33*H82</f>
        <v>5.5946142</v>
      </c>
      <c r="J82" s="67"/>
    </row>
    <row r="83" customFormat="false" ht="12.75" hidden="false" customHeight="false" outlineLevel="0" collapsed="false">
      <c r="A83" s="58" t="s">
        <v>43</v>
      </c>
      <c r="B83" s="62" t="s">
        <v>124</v>
      </c>
      <c r="C83" s="62"/>
      <c r="D83" s="62"/>
      <c r="E83" s="62"/>
      <c r="F83" s="62"/>
      <c r="G83" s="62"/>
      <c r="H83" s="69" t="n">
        <v>0.000208</v>
      </c>
      <c r="I83" s="61" t="n">
        <f aca="false">$I$33*H83</f>
        <v>0.4188912</v>
      </c>
      <c r="J83" s="67"/>
    </row>
    <row r="84" customFormat="false" ht="12.75" hidden="false" customHeight="false" outlineLevel="0" collapsed="false">
      <c r="A84" s="58" t="s">
        <v>45</v>
      </c>
      <c r="B84" s="62" t="s">
        <v>125</v>
      </c>
      <c r="C84" s="62"/>
      <c r="D84" s="62"/>
      <c r="E84" s="62"/>
      <c r="F84" s="62"/>
      <c r="G84" s="62"/>
      <c r="H84" s="69" t="n">
        <v>0.005</v>
      </c>
      <c r="I84" s="61" t="n">
        <f aca="false">$I$33*H84</f>
        <v>10.0695</v>
      </c>
      <c r="J84" s="67"/>
    </row>
    <row r="85" customFormat="false" ht="12.75" hidden="false" customHeight="false" outlineLevel="0" collapsed="false">
      <c r="A85" s="58" t="s">
        <v>47</v>
      </c>
      <c r="B85" s="62" t="s">
        <v>126</v>
      </c>
      <c r="C85" s="62"/>
      <c r="D85" s="62"/>
      <c r="E85" s="62"/>
      <c r="F85" s="62"/>
      <c r="G85" s="62"/>
      <c r="H85" s="69" t="n">
        <v>0.00074</v>
      </c>
      <c r="I85" s="61" t="n">
        <f aca="false">$I$33*H85</f>
        <v>1.490286</v>
      </c>
      <c r="J85" s="67"/>
    </row>
    <row r="86" customFormat="false" ht="12.75" hidden="false" customHeight="false" outlineLevel="0" collapsed="false">
      <c r="A86" s="58" t="s">
        <v>71</v>
      </c>
      <c r="B86" s="62" t="s">
        <v>127</v>
      </c>
      <c r="C86" s="62"/>
      <c r="D86" s="62"/>
      <c r="E86" s="62"/>
      <c r="F86" s="62"/>
      <c r="G86" s="62"/>
      <c r="H86" s="69" t="n">
        <v>0.002778</v>
      </c>
      <c r="I86" s="61" t="n">
        <f aca="false">$I$33*H86</f>
        <v>5.5946142</v>
      </c>
      <c r="J86" s="67"/>
    </row>
    <row r="87" customFormat="false" ht="12.75" hidden="false" customHeight="false" outlineLevel="0" collapsed="false">
      <c r="A87" s="58"/>
      <c r="B87" s="58" t="s">
        <v>128</v>
      </c>
      <c r="C87" s="58"/>
      <c r="D87" s="58"/>
      <c r="E87" s="58"/>
      <c r="F87" s="58"/>
      <c r="G87" s="58"/>
      <c r="H87" s="71" t="n">
        <f aca="false">H81+H82+H83+H84+H85+H86</f>
        <v>0.122612333333333</v>
      </c>
      <c r="I87" s="64" t="n">
        <f aca="false">I81+I82+I83+I84+I85+I86</f>
        <v>246.9289781</v>
      </c>
      <c r="J87" s="67"/>
    </row>
    <row r="88" customFormat="false" ht="12.75" hidden="false" customHeight="false" outlineLevel="0" collapsed="false">
      <c r="A88" s="92"/>
      <c r="B88" s="92"/>
      <c r="C88" s="92"/>
      <c r="D88" s="92"/>
      <c r="E88" s="92"/>
      <c r="F88" s="92"/>
      <c r="G88" s="92"/>
      <c r="H88" s="92"/>
      <c r="I88" s="92"/>
      <c r="J88" s="67"/>
    </row>
    <row r="89" customFormat="false" ht="12.75" hidden="false" customHeight="false" outlineLevel="0" collapsed="false">
      <c r="A89" s="49" t="s">
        <v>129</v>
      </c>
      <c r="B89" s="49"/>
      <c r="C89" s="49"/>
      <c r="D89" s="49"/>
      <c r="E89" s="49"/>
      <c r="F89" s="49"/>
      <c r="G89" s="49"/>
      <c r="H89" s="49" t="s">
        <v>65</v>
      </c>
      <c r="I89" s="49" t="s">
        <v>66</v>
      </c>
      <c r="J89" s="67"/>
    </row>
    <row r="90" customFormat="false" ht="12.75" hidden="false" customHeight="false" outlineLevel="0" collapsed="false">
      <c r="A90" s="49" t="s">
        <v>37</v>
      </c>
      <c r="B90" s="48" t="s">
        <v>130</v>
      </c>
      <c r="C90" s="48"/>
      <c r="D90" s="48"/>
      <c r="E90" s="48"/>
      <c r="F90" s="48"/>
      <c r="G90" s="48"/>
      <c r="H90" s="93" t="n">
        <v>0</v>
      </c>
      <c r="I90" s="57" t="n">
        <f aca="false">$I$33*H90</f>
        <v>0</v>
      </c>
      <c r="J90" s="67"/>
    </row>
    <row r="91" customFormat="false" ht="12.75" hidden="false" customHeight="false" outlineLevel="0" collapsed="false">
      <c r="A91" s="49" t="s">
        <v>131</v>
      </c>
      <c r="B91" s="49"/>
      <c r="C91" s="49"/>
      <c r="D91" s="49"/>
      <c r="E91" s="49"/>
      <c r="F91" s="49"/>
      <c r="G91" s="49"/>
      <c r="H91" s="94" t="n">
        <f aca="false">H90</f>
        <v>0</v>
      </c>
      <c r="I91" s="95" t="n">
        <f aca="false">I90</f>
        <v>0</v>
      </c>
      <c r="J91" s="67"/>
    </row>
    <row r="92" customFormat="false" ht="12.75" hidden="false" customHeight="false" outlineLevel="0" collapsed="false">
      <c r="A92" s="96"/>
      <c r="B92" s="96"/>
      <c r="C92" s="96"/>
      <c r="D92" s="96"/>
      <c r="E92" s="96"/>
      <c r="F92" s="96"/>
      <c r="G92" s="96"/>
      <c r="H92" s="96"/>
      <c r="I92" s="96"/>
      <c r="J92" s="67"/>
    </row>
    <row r="93" customFormat="false" ht="12.75" hidden="false" customHeight="false" outlineLevel="0" collapsed="false">
      <c r="A93" s="84" t="s">
        <v>132</v>
      </c>
      <c r="B93" s="84"/>
      <c r="C93" s="84"/>
      <c r="D93" s="84"/>
      <c r="E93" s="84"/>
      <c r="F93" s="84"/>
      <c r="G93" s="84"/>
      <c r="H93" s="84"/>
      <c r="I93" s="84"/>
      <c r="J93" s="67"/>
    </row>
    <row r="94" customFormat="false" ht="12.75" hidden="false" customHeight="false" outlineLevel="0" collapsed="false">
      <c r="A94" s="58" t="s">
        <v>133</v>
      </c>
      <c r="B94" s="58"/>
      <c r="C94" s="58"/>
      <c r="D94" s="58"/>
      <c r="E94" s="58"/>
      <c r="F94" s="58"/>
      <c r="G94" s="58"/>
      <c r="H94" s="58"/>
      <c r="I94" s="58" t="s">
        <v>66</v>
      </c>
      <c r="J94" s="67"/>
    </row>
    <row r="95" customFormat="false" ht="12.75" hidden="false" customHeight="false" outlineLevel="0" collapsed="false">
      <c r="A95" s="58" t="s">
        <v>134</v>
      </c>
      <c r="B95" s="80" t="s">
        <v>135</v>
      </c>
      <c r="C95" s="80"/>
      <c r="D95" s="80"/>
      <c r="E95" s="80"/>
      <c r="F95" s="80"/>
      <c r="G95" s="80"/>
      <c r="H95" s="80"/>
      <c r="I95" s="61" t="n">
        <f aca="false">I87</f>
        <v>246.9289781</v>
      </c>
      <c r="J95" s="67"/>
    </row>
    <row r="96" customFormat="false" ht="12.75" hidden="false" customHeight="false" outlineLevel="0" collapsed="false">
      <c r="A96" s="58" t="s">
        <v>136</v>
      </c>
      <c r="B96" s="80" t="s">
        <v>137</v>
      </c>
      <c r="C96" s="80"/>
      <c r="D96" s="80"/>
      <c r="E96" s="80"/>
      <c r="F96" s="80"/>
      <c r="G96" s="80"/>
      <c r="H96" s="80"/>
      <c r="I96" s="61" t="n">
        <f aca="false">I91</f>
        <v>0</v>
      </c>
      <c r="J96" s="67"/>
    </row>
    <row r="97" customFormat="false" ht="12.75" hidden="false" customHeight="false" outlineLevel="0" collapsed="false">
      <c r="A97" s="58" t="s">
        <v>138</v>
      </c>
      <c r="B97" s="58"/>
      <c r="C97" s="58"/>
      <c r="D97" s="58"/>
      <c r="E97" s="58"/>
      <c r="F97" s="58"/>
      <c r="G97" s="58"/>
      <c r="H97" s="58"/>
      <c r="I97" s="64" t="n">
        <f aca="false">TRUNC(SUM(I95:I96),2)</f>
        <v>246.92</v>
      </c>
      <c r="J97" s="67"/>
    </row>
    <row r="98" customFormat="false" ht="12.75" hidden="false" customHeight="false" outlineLevel="0" collapsed="false">
      <c r="A98" s="85"/>
      <c r="B98" s="85"/>
      <c r="C98" s="85"/>
      <c r="D98" s="85"/>
      <c r="E98" s="85"/>
      <c r="F98" s="85"/>
      <c r="G98" s="85"/>
      <c r="H98" s="85"/>
      <c r="I98" s="85"/>
      <c r="J98" s="67"/>
    </row>
    <row r="99" customFormat="false" ht="12.75" hidden="false" customHeight="false" outlineLevel="0" collapsed="false">
      <c r="A99" s="50" t="s">
        <v>139</v>
      </c>
      <c r="B99" s="50"/>
      <c r="C99" s="50"/>
      <c r="D99" s="50"/>
      <c r="E99" s="50"/>
      <c r="F99" s="50"/>
      <c r="G99" s="50"/>
      <c r="H99" s="50"/>
      <c r="I99" s="50"/>
      <c r="J99" s="67"/>
    </row>
    <row r="100" customFormat="false" ht="12.75" hidden="false" customHeight="false" outlineLevel="0" collapsed="false">
      <c r="A100" s="49" t="n">
        <v>5</v>
      </c>
      <c r="B100" s="49" t="s">
        <v>140</v>
      </c>
      <c r="C100" s="49"/>
      <c r="D100" s="49"/>
      <c r="E100" s="49"/>
      <c r="F100" s="49"/>
      <c r="G100" s="49"/>
      <c r="H100" s="49"/>
      <c r="I100" s="49" t="s">
        <v>66</v>
      </c>
      <c r="J100" s="67"/>
    </row>
    <row r="101" customFormat="false" ht="12.75" hidden="false" customHeight="false" outlineLevel="0" collapsed="false">
      <c r="A101" s="49" t="s">
        <v>37</v>
      </c>
      <c r="B101" s="97" t="s">
        <v>141</v>
      </c>
      <c r="C101" s="97"/>
      <c r="D101" s="97"/>
      <c r="E101" s="97"/>
      <c r="F101" s="97"/>
      <c r="G101" s="97"/>
      <c r="H101" s="47" t="s">
        <v>95</v>
      </c>
      <c r="I101" s="57" t="n">
        <f aca="false">'Insumos-Fardamentos'!D9</f>
        <v>50.825</v>
      </c>
      <c r="J101" s="67"/>
    </row>
    <row r="102" customFormat="false" ht="12.75" hidden="false" customHeight="false" outlineLevel="0" collapsed="false">
      <c r="A102" s="49" t="s">
        <v>40</v>
      </c>
      <c r="B102" s="97" t="s">
        <v>142</v>
      </c>
      <c r="C102" s="97"/>
      <c r="D102" s="97"/>
      <c r="E102" s="97"/>
      <c r="F102" s="97"/>
      <c r="G102" s="97"/>
      <c r="H102" s="47" t="s">
        <v>95</v>
      </c>
      <c r="I102" s="57"/>
      <c r="J102" s="67"/>
    </row>
    <row r="103" customFormat="false" ht="12.75" hidden="false" customHeight="false" outlineLevel="0" collapsed="false">
      <c r="A103" s="98" t="s">
        <v>43</v>
      </c>
      <c r="B103" s="97" t="s">
        <v>143</v>
      </c>
      <c r="C103" s="97"/>
      <c r="D103" s="97"/>
      <c r="E103" s="97"/>
      <c r="F103" s="97"/>
      <c r="G103" s="97"/>
      <c r="H103" s="47" t="s">
        <v>95</v>
      </c>
      <c r="I103" s="57" t="n">
        <v>0</v>
      </c>
      <c r="J103" s="67"/>
    </row>
    <row r="104" customFormat="false" ht="12.75" hidden="false" customHeight="false" outlineLevel="0" collapsed="false">
      <c r="A104" s="98" t="s">
        <v>45</v>
      </c>
      <c r="B104" s="97" t="s">
        <v>144</v>
      </c>
      <c r="C104" s="97"/>
      <c r="D104" s="97"/>
      <c r="E104" s="97"/>
      <c r="F104" s="97"/>
      <c r="G104" s="97"/>
      <c r="H104" s="47" t="s">
        <v>95</v>
      </c>
      <c r="I104" s="57" t="n">
        <v>0</v>
      </c>
      <c r="J104" s="67"/>
    </row>
    <row r="105" customFormat="false" ht="12.75" hidden="false" customHeight="false" outlineLevel="0" collapsed="false">
      <c r="A105" s="98" t="s">
        <v>47</v>
      </c>
      <c r="B105" s="97" t="s">
        <v>145</v>
      </c>
      <c r="C105" s="97"/>
      <c r="D105" s="97"/>
      <c r="E105" s="97"/>
      <c r="F105" s="97"/>
      <c r="G105" s="97"/>
      <c r="H105" s="47" t="s">
        <v>95</v>
      </c>
      <c r="I105" s="57" t="n">
        <f aca="false">'Insumos-Fardamentos'!D14</f>
        <v>47.26</v>
      </c>
      <c r="J105" s="67"/>
    </row>
    <row r="106" customFormat="false" ht="12.75" hidden="false" customHeight="false" outlineLevel="0" collapsed="false">
      <c r="A106" s="49" t="s">
        <v>146</v>
      </c>
      <c r="B106" s="49"/>
      <c r="C106" s="49"/>
      <c r="D106" s="49"/>
      <c r="E106" s="49"/>
      <c r="F106" s="49"/>
      <c r="G106" s="49"/>
      <c r="H106" s="94" t="s">
        <v>95</v>
      </c>
      <c r="I106" s="95" t="n">
        <f aca="false">TRUNC(SUM(I101:I105),2)</f>
        <v>98.08</v>
      </c>
      <c r="J106" s="67"/>
    </row>
    <row r="107" customFormat="false" ht="12.75" hidden="false" customHeight="false" outlineLevel="0" collapsed="false">
      <c r="A107" s="85"/>
      <c r="B107" s="85"/>
      <c r="C107" s="85"/>
      <c r="D107" s="85"/>
      <c r="E107" s="85"/>
      <c r="F107" s="85"/>
      <c r="G107" s="85"/>
      <c r="H107" s="85"/>
      <c r="I107" s="85"/>
      <c r="J107" s="67"/>
    </row>
    <row r="108" customFormat="false" ht="12.75" hidden="false" customHeight="false" outlineLevel="0" collapsed="false">
      <c r="A108" s="50" t="s">
        <v>147</v>
      </c>
      <c r="B108" s="50"/>
      <c r="C108" s="50"/>
      <c r="D108" s="50"/>
      <c r="E108" s="50"/>
      <c r="F108" s="50"/>
      <c r="G108" s="50"/>
      <c r="H108" s="50"/>
      <c r="I108" s="50"/>
      <c r="J108" s="67"/>
    </row>
    <row r="109" customFormat="false" ht="12.75" hidden="false" customHeight="false" outlineLevel="0" collapsed="false">
      <c r="A109" s="49" t="n">
        <v>6</v>
      </c>
      <c r="B109" s="49" t="s">
        <v>148</v>
      </c>
      <c r="C109" s="49"/>
      <c r="D109" s="49"/>
      <c r="E109" s="49"/>
      <c r="F109" s="49"/>
      <c r="G109" s="49"/>
      <c r="H109" s="49" t="s">
        <v>65</v>
      </c>
      <c r="I109" s="49" t="s">
        <v>66</v>
      </c>
      <c r="J109" s="67"/>
    </row>
    <row r="110" customFormat="false" ht="12.75" hidden="false" customHeight="false" outlineLevel="0" collapsed="false">
      <c r="A110" s="49" t="s">
        <v>37</v>
      </c>
      <c r="B110" s="48" t="s">
        <v>149</v>
      </c>
      <c r="C110" s="48"/>
      <c r="D110" s="48"/>
      <c r="E110" s="48"/>
      <c r="F110" s="48"/>
      <c r="G110" s="48"/>
      <c r="H110" s="99" t="n">
        <v>0.05</v>
      </c>
      <c r="I110" s="57" t="n">
        <f aca="false">TRUNC(H110*I134,2)</f>
        <v>220.09</v>
      </c>
      <c r="J110" s="67"/>
    </row>
    <row r="111" customFormat="false" ht="12.75" hidden="false" customHeight="false" outlineLevel="0" collapsed="false">
      <c r="A111" s="49" t="s">
        <v>40</v>
      </c>
      <c r="B111" s="48" t="s">
        <v>150</v>
      </c>
      <c r="C111" s="48"/>
      <c r="D111" s="48"/>
      <c r="E111" s="48"/>
      <c r="F111" s="48"/>
      <c r="G111" s="48"/>
      <c r="H111" s="99" t="n">
        <v>0.05</v>
      </c>
      <c r="I111" s="57" t="n">
        <f aca="false">TRUNC(H111*(I110+I134),2)</f>
        <v>231.09</v>
      </c>
      <c r="J111" s="67"/>
    </row>
    <row r="112" customFormat="false" ht="12.75" hidden="false" customHeight="false" outlineLevel="0" collapsed="false">
      <c r="A112" s="49" t="s">
        <v>43</v>
      </c>
      <c r="B112" s="100" t="s">
        <v>151</v>
      </c>
      <c r="C112" s="100"/>
      <c r="D112" s="100"/>
      <c r="E112" s="100"/>
      <c r="F112" s="100"/>
      <c r="G112" s="100"/>
      <c r="H112" s="101"/>
      <c r="I112" s="57"/>
      <c r="J112" s="67"/>
    </row>
    <row r="113" customFormat="false" ht="12.75" hidden="false" customHeight="false" outlineLevel="0" collapsed="false">
      <c r="A113" s="49" t="s">
        <v>152</v>
      </c>
      <c r="B113" s="48" t="s">
        <v>153</v>
      </c>
      <c r="C113" s="48"/>
      <c r="D113" s="48"/>
      <c r="E113" s="48"/>
      <c r="F113" s="48"/>
      <c r="G113" s="48"/>
      <c r="H113" s="102" t="n">
        <v>0.0065</v>
      </c>
      <c r="I113" s="57" t="n">
        <f aca="false">TRUNC(H113*I123,2)</f>
        <v>34.53</v>
      </c>
      <c r="J113" s="67"/>
    </row>
    <row r="114" customFormat="false" ht="12.75" hidden="false" customHeight="false" outlineLevel="0" collapsed="false">
      <c r="A114" s="49" t="s">
        <v>154</v>
      </c>
      <c r="B114" s="48" t="s">
        <v>155</v>
      </c>
      <c r="C114" s="48"/>
      <c r="D114" s="48"/>
      <c r="E114" s="48"/>
      <c r="F114" s="48"/>
      <c r="G114" s="48"/>
      <c r="H114" s="103" t="n">
        <v>0.03</v>
      </c>
      <c r="I114" s="57" t="n">
        <f aca="false">TRUNC(H114*I123,2)</f>
        <v>159.37</v>
      </c>
      <c r="J114" s="67"/>
    </row>
    <row r="115" customFormat="false" ht="12.75" hidden="false" customHeight="false" outlineLevel="0" collapsed="false">
      <c r="A115" s="49" t="s">
        <v>156</v>
      </c>
      <c r="B115" s="48" t="s">
        <v>157</v>
      </c>
      <c r="C115" s="48"/>
      <c r="D115" s="48"/>
      <c r="E115" s="48"/>
      <c r="F115" s="48"/>
      <c r="G115" s="48"/>
      <c r="H115" s="104" t="n">
        <v>0.05</v>
      </c>
      <c r="I115" s="57" t="n">
        <f aca="false">TRUNC(H115*I123,2)</f>
        <v>265.62</v>
      </c>
      <c r="J115" s="67"/>
    </row>
    <row r="116" customFormat="false" ht="12.75" hidden="false" customHeight="false" outlineLevel="0" collapsed="false">
      <c r="A116" s="49" t="s">
        <v>158</v>
      </c>
      <c r="B116" s="49"/>
      <c r="C116" s="49"/>
      <c r="D116" s="49"/>
      <c r="E116" s="49"/>
      <c r="F116" s="49"/>
      <c r="G116" s="49"/>
      <c r="H116" s="102" t="n">
        <f aca="false">SUM(H110:H115)</f>
        <v>0.1865</v>
      </c>
      <c r="I116" s="95" t="n">
        <f aca="false">TRUNC(SUM(I110:I115),2)</f>
        <v>910.7</v>
      </c>
      <c r="J116" s="67"/>
    </row>
    <row r="117" customFormat="false" ht="76.5" hidden="false" customHeight="true" outlineLevel="0" collapsed="false">
      <c r="A117" s="52"/>
      <c r="B117" s="105"/>
      <c r="C117" s="105"/>
      <c r="D117" s="105"/>
      <c r="E117" s="105"/>
      <c r="F117" s="105"/>
      <c r="G117" s="105"/>
      <c r="H117" s="105"/>
      <c r="I117" s="105"/>
    </row>
    <row r="118" customFormat="false" ht="12.75" hidden="false" customHeight="false" outlineLevel="0" collapsed="false">
      <c r="A118" s="106" t="s">
        <v>159</v>
      </c>
      <c r="B118" s="107" t="s">
        <v>160</v>
      </c>
      <c r="C118" s="107"/>
      <c r="D118" s="107"/>
      <c r="E118" s="107"/>
      <c r="F118" s="107"/>
      <c r="G118" s="107"/>
      <c r="H118" s="108" t="n">
        <f aca="false">TRUNC(H113+H114+H115,4)</f>
        <v>0.0865</v>
      </c>
      <c r="I118" s="109"/>
    </row>
    <row r="119" customFormat="false" ht="12.75" hidden="false" customHeight="false" outlineLevel="0" collapsed="false">
      <c r="A119" s="110"/>
      <c r="B119" s="111" t="n">
        <v>100</v>
      </c>
      <c r="C119" s="111"/>
      <c r="D119" s="111"/>
      <c r="E119" s="111"/>
      <c r="F119" s="111"/>
      <c r="G119" s="111"/>
      <c r="H119" s="112"/>
      <c r="I119" s="113"/>
    </row>
    <row r="120" customFormat="false" ht="12.75" hidden="false" customHeight="false" outlineLevel="0" collapsed="false">
      <c r="A120" s="114"/>
      <c r="B120" s="111"/>
      <c r="C120" s="111"/>
      <c r="D120" s="111"/>
      <c r="E120" s="111"/>
      <c r="F120" s="111"/>
      <c r="G120" s="111"/>
      <c r="H120" s="112"/>
      <c r="I120" s="113"/>
    </row>
    <row r="121" customFormat="false" ht="12.75" hidden="false" customHeight="false" outlineLevel="0" collapsed="false">
      <c r="A121" s="110" t="s">
        <v>161</v>
      </c>
      <c r="B121" s="111" t="s">
        <v>162</v>
      </c>
      <c r="C121" s="111"/>
      <c r="D121" s="111"/>
      <c r="E121" s="111"/>
      <c r="F121" s="111"/>
      <c r="G121" s="111"/>
      <c r="H121" s="112"/>
      <c r="I121" s="113" t="n">
        <f aca="false">TRUNC(I134+I110+I111,2)</f>
        <v>4853.01</v>
      </c>
    </row>
    <row r="122" customFormat="false" ht="12.75" hidden="false" customHeight="false" outlineLevel="0" collapsed="false">
      <c r="A122" s="110"/>
      <c r="B122" s="111"/>
      <c r="C122" s="111"/>
      <c r="D122" s="111"/>
      <c r="E122" s="111"/>
      <c r="F122" s="111"/>
      <c r="G122" s="111"/>
      <c r="H122" s="112"/>
      <c r="I122" s="113"/>
    </row>
    <row r="123" customFormat="false" ht="12.75" hidden="false" customHeight="false" outlineLevel="0" collapsed="false">
      <c r="A123" s="110" t="s">
        <v>163</v>
      </c>
      <c r="B123" s="111" t="s">
        <v>164</v>
      </c>
      <c r="C123" s="111"/>
      <c r="D123" s="111"/>
      <c r="E123" s="111"/>
      <c r="F123" s="111"/>
      <c r="G123" s="111"/>
      <c r="H123" s="112"/>
      <c r="I123" s="113" t="n">
        <f aca="false">I121/(1-H118)</f>
        <v>5312.54515599343</v>
      </c>
    </row>
    <row r="124" customFormat="false" ht="12.75" hidden="false" customHeight="false" outlineLevel="0" collapsed="false">
      <c r="A124" s="110"/>
      <c r="B124" s="111"/>
      <c r="C124" s="111"/>
      <c r="D124" s="111"/>
      <c r="E124" s="111"/>
      <c r="F124" s="111"/>
      <c r="G124" s="111"/>
      <c r="H124" s="112"/>
      <c r="I124" s="113"/>
    </row>
    <row r="125" customFormat="false" ht="12.75" hidden="false" customHeight="false" outlineLevel="0" collapsed="false">
      <c r="A125" s="115"/>
      <c r="B125" s="116" t="s">
        <v>165</v>
      </c>
      <c r="C125" s="116"/>
      <c r="D125" s="116"/>
      <c r="E125" s="116"/>
      <c r="F125" s="116"/>
      <c r="G125" s="116"/>
      <c r="H125" s="117"/>
      <c r="I125" s="118" t="n">
        <f aca="false">TRUNC(I123-I121,2)</f>
        <v>459.53</v>
      </c>
      <c r="K125" s="119"/>
    </row>
    <row r="126" customFormat="false" ht="12.75" hidden="false" customHeight="false" outlineLevel="0" collapsed="false">
      <c r="A126" s="52"/>
      <c r="B126" s="52"/>
      <c r="C126" s="52"/>
      <c r="D126" s="52"/>
      <c r="E126" s="52"/>
      <c r="F126" s="52"/>
      <c r="G126" s="52"/>
      <c r="H126" s="52"/>
      <c r="I126" s="52"/>
    </row>
    <row r="127" customFormat="false" ht="12.75" hidden="false" customHeight="false" outlineLevel="0" collapsed="false">
      <c r="A127" s="84" t="s">
        <v>166</v>
      </c>
      <c r="B127" s="84"/>
      <c r="C127" s="84"/>
      <c r="D127" s="84"/>
      <c r="E127" s="84"/>
      <c r="F127" s="84"/>
      <c r="G127" s="84"/>
      <c r="H127" s="84"/>
      <c r="I127" s="84"/>
      <c r="K127" s="120"/>
    </row>
    <row r="128" customFormat="false" ht="12.75" hidden="false" customHeight="false" outlineLevel="0" collapsed="false">
      <c r="A128" s="49" t="s">
        <v>167</v>
      </c>
      <c r="B128" s="49"/>
      <c r="C128" s="49"/>
      <c r="D128" s="49"/>
      <c r="E128" s="49"/>
      <c r="F128" s="49"/>
      <c r="G128" s="49"/>
      <c r="H128" s="49"/>
      <c r="I128" s="49" t="s">
        <v>66</v>
      </c>
    </row>
    <row r="129" customFormat="false" ht="12.75" hidden="false" customHeight="false" outlineLevel="0" collapsed="false">
      <c r="A129" s="47" t="s">
        <v>37</v>
      </c>
      <c r="B129" s="48" t="str">
        <f aca="false">A24</f>
        <v>MÓDULO 1 - COMPOSIÇÃO DA REMUNERAÇÃO</v>
      </c>
      <c r="C129" s="48"/>
      <c r="D129" s="48"/>
      <c r="E129" s="48"/>
      <c r="F129" s="48"/>
      <c r="G129" s="48"/>
      <c r="H129" s="48"/>
      <c r="I129" s="57" t="n">
        <f aca="false">I33</f>
        <v>2013.9</v>
      </c>
    </row>
    <row r="130" customFormat="false" ht="12.75" hidden="false" customHeight="false" outlineLevel="0" collapsed="false">
      <c r="A130" s="47" t="s">
        <v>40</v>
      </c>
      <c r="B130" s="48" t="str">
        <f aca="false">A35</f>
        <v>MÓDULO 2 – ENCARGOS E BENEFÍCIOS ANUAIS, MENSAIS E DIÁRIOS</v>
      </c>
      <c r="C130" s="48"/>
      <c r="D130" s="48"/>
      <c r="E130" s="48"/>
      <c r="F130" s="48"/>
      <c r="G130" s="48"/>
      <c r="H130" s="48"/>
      <c r="I130" s="57" t="n">
        <f aca="false">I67</f>
        <v>1899.75</v>
      </c>
    </row>
    <row r="131" customFormat="false" ht="12.75" hidden="false" customHeight="false" outlineLevel="0" collapsed="false">
      <c r="A131" s="47" t="s">
        <v>43</v>
      </c>
      <c r="B131" s="48" t="str">
        <f aca="false">A69</f>
        <v>MÓDULO 3 – PROVISÃO PARA RESCISÃO</v>
      </c>
      <c r="C131" s="48"/>
      <c r="D131" s="48"/>
      <c r="E131" s="48"/>
      <c r="F131" s="48"/>
      <c r="G131" s="48"/>
      <c r="H131" s="48"/>
      <c r="I131" s="57" t="n">
        <f aca="false">I77</f>
        <v>143.18</v>
      </c>
      <c r="K131" s="120"/>
    </row>
    <row r="132" customFormat="false" ht="12.75" hidden="false" customHeight="false" outlineLevel="0" collapsed="false">
      <c r="A132" s="47" t="s">
        <v>45</v>
      </c>
      <c r="B132" s="48" t="str">
        <f aca="false">A79</f>
        <v>MÓDULO 4 – CUSTO DE REPOSIÇÃO DO PROFISSIONAL AUSENTE</v>
      </c>
      <c r="C132" s="48"/>
      <c r="D132" s="48"/>
      <c r="E132" s="48"/>
      <c r="F132" s="48"/>
      <c r="G132" s="48"/>
      <c r="H132" s="48"/>
      <c r="I132" s="57" t="n">
        <f aca="false">I97</f>
        <v>246.92</v>
      </c>
      <c r="K132" s="120"/>
    </row>
    <row r="133" customFormat="false" ht="12.75" hidden="false" customHeight="false" outlineLevel="0" collapsed="false">
      <c r="A133" s="47" t="s">
        <v>47</v>
      </c>
      <c r="B133" s="48" t="str">
        <f aca="false">A99</f>
        <v>MÓDULO 5 – INSUMOS DIVERSOS</v>
      </c>
      <c r="C133" s="48"/>
      <c r="D133" s="48"/>
      <c r="E133" s="48"/>
      <c r="F133" s="48"/>
      <c r="G133" s="48"/>
      <c r="H133" s="48"/>
      <c r="I133" s="57" t="n">
        <f aca="false">I106</f>
        <v>98.08</v>
      </c>
    </row>
    <row r="134" customFormat="false" ht="12.75" hidden="false" customHeight="false" outlineLevel="0" collapsed="false">
      <c r="A134" s="49"/>
      <c r="B134" s="49" t="s">
        <v>168</v>
      </c>
      <c r="C134" s="49"/>
      <c r="D134" s="49"/>
      <c r="E134" s="49"/>
      <c r="F134" s="49"/>
      <c r="G134" s="49"/>
      <c r="H134" s="49"/>
      <c r="I134" s="95" t="n">
        <f aca="false">TRUNC(SUM(I129:I133),2)</f>
        <v>4401.83</v>
      </c>
      <c r="K134" s="119"/>
    </row>
    <row r="135" customFormat="false" ht="12.75" hidden="false" customHeight="false" outlineLevel="0" collapsed="false">
      <c r="A135" s="47" t="s">
        <v>71</v>
      </c>
      <c r="B135" s="48" t="str">
        <f aca="false">A108</f>
        <v>MÓDULO 6 – CUSTOS INDIRETOS, TRIBUTOS E LUCRO</v>
      </c>
      <c r="C135" s="48"/>
      <c r="D135" s="48"/>
      <c r="E135" s="48"/>
      <c r="F135" s="48"/>
      <c r="G135" s="48"/>
      <c r="H135" s="48"/>
      <c r="I135" s="57" t="n">
        <f aca="false">I116</f>
        <v>910.7</v>
      </c>
    </row>
    <row r="136" customFormat="false" ht="12.75" hidden="false" customHeight="false" outlineLevel="0" collapsed="false">
      <c r="A136" s="49" t="s">
        <v>169</v>
      </c>
      <c r="B136" s="49"/>
      <c r="C136" s="49"/>
      <c r="D136" s="49"/>
      <c r="E136" s="49"/>
      <c r="F136" s="49"/>
      <c r="G136" s="49"/>
      <c r="H136" s="49"/>
      <c r="I136" s="95" t="n">
        <f aca="false">TRUNC(SUM(I134:I135),2)</f>
        <v>5312.53</v>
      </c>
    </row>
    <row r="137" customFormat="false" ht="13.5" hidden="false" customHeight="fals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</row>
    <row r="138" customFormat="false" ht="13.5" hidden="true" customHeight="false" outlineLevel="0" collapsed="false">
      <c r="A138" s="52"/>
      <c r="B138" s="52" t="s">
        <v>170</v>
      </c>
      <c r="C138" s="52"/>
      <c r="D138" s="52"/>
      <c r="E138" s="52"/>
      <c r="F138" s="52"/>
      <c r="G138" s="52"/>
      <c r="H138" s="66"/>
      <c r="I138" s="66"/>
    </row>
    <row r="139" customFormat="false" ht="40.5" hidden="true" customHeight="true" outlineLevel="0" collapsed="false">
      <c r="A139" s="122" t="s">
        <v>171</v>
      </c>
      <c r="B139" s="122"/>
      <c r="C139" s="122" t="s">
        <v>172</v>
      </c>
      <c r="D139" s="122"/>
      <c r="E139" s="122" t="s">
        <v>173</v>
      </c>
      <c r="F139" s="122"/>
      <c r="G139" s="123" t="s">
        <v>174</v>
      </c>
      <c r="H139" s="122" t="s">
        <v>175</v>
      </c>
      <c r="I139" s="124" t="s">
        <v>66</v>
      </c>
    </row>
    <row r="140" customFormat="false" ht="13.5" hidden="true" customHeight="false" outlineLevel="0" collapsed="false">
      <c r="A140" s="125" t="s">
        <v>176</v>
      </c>
      <c r="B140" s="125"/>
      <c r="C140" s="126" t="s">
        <v>177</v>
      </c>
      <c r="D140" s="126"/>
      <c r="E140" s="127"/>
      <c r="F140" s="127"/>
      <c r="G140" s="128" t="s">
        <v>177</v>
      </c>
      <c r="H140" s="129"/>
      <c r="I140" s="130" t="n">
        <v>0</v>
      </c>
    </row>
    <row r="141" customFormat="false" ht="13.5" hidden="true" customHeight="false" outlineLevel="0" collapsed="false">
      <c r="A141" s="131" t="s">
        <v>178</v>
      </c>
      <c r="B141" s="131"/>
      <c r="C141" s="132" t="s">
        <v>177</v>
      </c>
      <c r="D141" s="132"/>
      <c r="E141" s="133"/>
      <c r="F141" s="133"/>
      <c r="G141" s="134" t="s">
        <v>177</v>
      </c>
      <c r="H141" s="135"/>
      <c r="I141" s="136" t="n">
        <v>0</v>
      </c>
    </row>
    <row r="142" customFormat="false" ht="13.5" hidden="true" customHeight="false" outlineLevel="0" collapsed="false">
      <c r="A142" s="131" t="s">
        <v>179</v>
      </c>
      <c r="B142" s="131"/>
      <c r="C142" s="132" t="s">
        <v>177</v>
      </c>
      <c r="D142" s="132"/>
      <c r="E142" s="133"/>
      <c r="F142" s="133"/>
      <c r="G142" s="134" t="s">
        <v>177</v>
      </c>
      <c r="H142" s="135"/>
      <c r="I142" s="136" t="n">
        <v>0</v>
      </c>
    </row>
    <row r="143" customFormat="false" ht="13.5" hidden="true" customHeight="false" outlineLevel="0" collapsed="false">
      <c r="A143" s="131" t="s">
        <v>180</v>
      </c>
      <c r="B143" s="131"/>
      <c r="C143" s="132" t="s">
        <v>177</v>
      </c>
      <c r="D143" s="132"/>
      <c r="E143" s="133"/>
      <c r="F143" s="133"/>
      <c r="G143" s="134" t="s">
        <v>177</v>
      </c>
      <c r="H143" s="135"/>
      <c r="I143" s="136" t="n">
        <v>0</v>
      </c>
    </row>
    <row r="144" customFormat="false" ht="13.5" hidden="true" customHeight="false" outlineLevel="0" collapsed="false">
      <c r="A144" s="137"/>
      <c r="B144" s="137"/>
      <c r="C144" s="133"/>
      <c r="D144" s="133"/>
      <c r="E144" s="133"/>
      <c r="F144" s="133"/>
      <c r="G144" s="138"/>
      <c r="H144" s="139"/>
      <c r="I144" s="136"/>
    </row>
    <row r="145" customFormat="false" ht="13.5" hidden="true" customHeight="false" outlineLevel="0" collapsed="false">
      <c r="A145" s="140"/>
      <c r="B145" s="140"/>
      <c r="C145" s="141"/>
      <c r="D145" s="141"/>
      <c r="E145" s="141"/>
      <c r="F145" s="141"/>
      <c r="G145" s="142"/>
      <c r="H145" s="143"/>
      <c r="I145" s="144"/>
    </row>
    <row r="146" customFormat="false" ht="13.5" hidden="true" customHeight="false" outlineLevel="0" collapsed="false">
      <c r="A146" s="145" t="s">
        <v>181</v>
      </c>
      <c r="B146" s="145"/>
      <c r="C146" s="145"/>
      <c r="D146" s="145"/>
      <c r="E146" s="145"/>
      <c r="F146" s="145"/>
      <c r="G146" s="145"/>
      <c r="H146" s="145"/>
      <c r="I146" s="146" t="n">
        <f aca="false">SUM(I144:I145)</f>
        <v>0</v>
      </c>
    </row>
    <row r="147" customFormat="false" ht="13.5" hidden="true" customHeight="false" outlineLevel="0" collapsed="false"/>
    <row r="148" customFormat="false" ht="13.5" hidden="true" customHeight="false" outlineLevel="0" collapsed="false">
      <c r="A148" s="52" t="s">
        <v>182</v>
      </c>
      <c r="B148" s="52" t="s">
        <v>183</v>
      </c>
      <c r="C148" s="52"/>
      <c r="D148" s="52"/>
      <c r="E148" s="52"/>
      <c r="F148" s="52"/>
      <c r="G148" s="52"/>
      <c r="H148" s="66"/>
      <c r="I148" s="66"/>
    </row>
    <row r="149" customFormat="false" ht="13.5" hidden="true" customHeight="false" outlineLevel="0" collapsed="false">
      <c r="A149" s="124" t="s">
        <v>184</v>
      </c>
      <c r="B149" s="124"/>
      <c r="C149" s="124"/>
      <c r="D149" s="124"/>
      <c r="E149" s="124"/>
      <c r="F149" s="124"/>
      <c r="G149" s="124"/>
      <c r="H149" s="124"/>
      <c r="I149" s="124"/>
    </row>
    <row r="150" customFormat="false" ht="13.5" hidden="true" customHeight="false" outlineLevel="0" collapsed="false">
      <c r="A150" s="147"/>
      <c r="B150" s="148" t="s">
        <v>185</v>
      </c>
      <c r="C150" s="148"/>
      <c r="D150" s="148"/>
      <c r="E150" s="148"/>
      <c r="F150" s="148"/>
      <c r="G150" s="148"/>
      <c r="H150" s="148"/>
      <c r="I150" s="124" t="s">
        <v>66</v>
      </c>
    </row>
    <row r="151" customFormat="false" ht="13.5" hidden="true" customHeight="false" outlineLevel="0" collapsed="false">
      <c r="A151" s="149" t="s">
        <v>37</v>
      </c>
      <c r="B151" s="150" t="s">
        <v>186</v>
      </c>
      <c r="C151" s="150"/>
      <c r="D151" s="150"/>
      <c r="E151" s="150"/>
      <c r="F151" s="150"/>
      <c r="G151" s="150"/>
      <c r="H151" s="150"/>
      <c r="I151" s="151" t="n">
        <f aca="false">I113</f>
        <v>34.53</v>
      </c>
    </row>
    <row r="152" customFormat="false" ht="13.5" hidden="true" customHeight="false" outlineLevel="0" collapsed="false">
      <c r="A152" s="152" t="s">
        <v>40</v>
      </c>
      <c r="B152" s="48" t="s">
        <v>187</v>
      </c>
      <c r="C152" s="48"/>
      <c r="D152" s="48"/>
      <c r="E152" s="48"/>
      <c r="F152" s="48"/>
      <c r="G152" s="48"/>
      <c r="H152" s="48"/>
      <c r="I152" s="153" t="e">
        <f aca="false">#N/A</f>
        <v>#N/A</v>
      </c>
    </row>
    <row r="153" customFormat="false" ht="13.5" hidden="true" customHeight="false" outlineLevel="0" collapsed="false">
      <c r="A153" s="152" t="s">
        <v>43</v>
      </c>
      <c r="B153" s="154" t="s">
        <v>188</v>
      </c>
      <c r="C153" s="154"/>
      <c r="D153" s="154"/>
      <c r="E153" s="154"/>
      <c r="F153" s="154"/>
      <c r="G153" s="154"/>
      <c r="H153" s="154"/>
      <c r="I153" s="153" t="n">
        <f aca="false">I116</f>
        <v>910.7</v>
      </c>
    </row>
    <row r="154" customFormat="false" ht="13.5" hidden="true" customHeight="false" outlineLevel="0" collapsed="false">
      <c r="A154" s="147" t="s">
        <v>189</v>
      </c>
      <c r="B154" s="147"/>
      <c r="C154" s="147"/>
      <c r="D154" s="147"/>
      <c r="E154" s="147"/>
      <c r="F154" s="147"/>
      <c r="G154" s="147"/>
      <c r="H154" s="147"/>
      <c r="I154" s="146" t="e">
        <f aca="false">SUM(I151:I153)</f>
        <v>#N/A</v>
      </c>
    </row>
    <row r="155" customFormat="false" ht="13.5" hidden="true" customHeight="false" outlineLevel="0" collapsed="false">
      <c r="A155" s="52" t="s">
        <v>190</v>
      </c>
      <c r="B155" s="45" t="s">
        <v>191</v>
      </c>
    </row>
    <row r="156" customFormat="false" ht="13.5" hidden="false" customHeight="false" outlineLevel="0" collapsed="false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customFormat="false" ht="13.5" hidden="false" customHeight="true" outlineLevel="0" collapsed="false">
      <c r="A157" s="156" t="s">
        <v>192</v>
      </c>
      <c r="B157" s="156"/>
      <c r="C157" s="156"/>
      <c r="D157" s="156"/>
      <c r="E157" s="156"/>
      <c r="F157" s="156"/>
      <c r="G157" s="156"/>
      <c r="H157" s="156"/>
      <c r="I157" s="156"/>
    </row>
    <row r="158" customFormat="false" ht="41.25" hidden="false" customHeight="true" outlineLevel="0" collapsed="false">
      <c r="A158" s="157" t="s">
        <v>193</v>
      </c>
      <c r="B158" s="157"/>
      <c r="C158" s="157" t="s">
        <v>194</v>
      </c>
      <c r="D158" s="157"/>
      <c r="E158" s="157" t="s">
        <v>195</v>
      </c>
      <c r="F158" s="157"/>
      <c r="G158" s="157" t="s">
        <v>196</v>
      </c>
      <c r="H158" s="157" t="s">
        <v>5</v>
      </c>
      <c r="I158" s="157"/>
    </row>
    <row r="159" customFormat="false" ht="13.5" hidden="false" customHeight="false" outlineLevel="0" collapsed="false">
      <c r="A159" s="158" t="n">
        <f aca="false">I136</f>
        <v>5312.53</v>
      </c>
      <c r="B159" s="158"/>
      <c r="C159" s="159" t="n">
        <v>1</v>
      </c>
      <c r="D159" s="159"/>
      <c r="E159" s="160" t="n">
        <f aca="false">C159*A159</f>
        <v>5312.53</v>
      </c>
      <c r="F159" s="160"/>
      <c r="G159" s="161" t="n">
        <f aca="false">E15</f>
        <v>2</v>
      </c>
      <c r="H159" s="162" t="n">
        <f aca="false">G159*E159</f>
        <v>10625.06</v>
      </c>
      <c r="I159" s="162"/>
    </row>
    <row r="160" customFormat="false" ht="13.5" hidden="false" customHeight="false" outlineLevel="0" collapsed="false">
      <c r="A160" s="163"/>
      <c r="B160" s="163"/>
      <c r="C160" s="163"/>
      <c r="D160" s="163"/>
      <c r="E160" s="163"/>
      <c r="F160" s="163"/>
      <c r="G160" s="163"/>
      <c r="H160" s="163"/>
      <c r="I160" s="163"/>
    </row>
    <row r="161" customFormat="false" ht="13.5" hidden="false" customHeight="true" outlineLevel="0" collapsed="false">
      <c r="A161" s="164" t="s">
        <v>197</v>
      </c>
      <c r="B161" s="164"/>
      <c r="C161" s="164"/>
      <c r="D161" s="164"/>
      <c r="E161" s="164"/>
      <c r="F161" s="164"/>
      <c r="G161" s="164"/>
      <c r="H161" s="164"/>
      <c r="I161" s="164"/>
    </row>
    <row r="162" customFormat="false" ht="13.5" hidden="false" customHeight="true" outlineLevel="0" collapsed="false">
      <c r="A162" s="155" t="s">
        <v>184</v>
      </c>
      <c r="B162" s="155"/>
      <c r="C162" s="155"/>
      <c r="D162" s="155"/>
      <c r="E162" s="155"/>
      <c r="F162" s="155"/>
      <c r="G162" s="155"/>
      <c r="H162" s="155"/>
      <c r="I162" s="155"/>
    </row>
    <row r="163" customFormat="false" ht="13.5" hidden="false" customHeight="true" outlineLevel="0" collapsed="false">
      <c r="A163" s="165" t="s">
        <v>37</v>
      </c>
      <c r="B163" s="166" t="s">
        <v>198</v>
      </c>
      <c r="C163" s="166"/>
      <c r="D163" s="166"/>
      <c r="E163" s="166"/>
      <c r="F163" s="166"/>
      <c r="G163" s="166"/>
      <c r="H163" s="167" t="n">
        <f aca="false">I136</f>
        <v>5312.53</v>
      </c>
      <c r="I163" s="167"/>
    </row>
    <row r="164" customFormat="false" ht="13.5" hidden="false" customHeight="true" outlineLevel="0" collapsed="false">
      <c r="A164" s="165" t="s">
        <v>40</v>
      </c>
      <c r="B164" s="166" t="s">
        <v>187</v>
      </c>
      <c r="C164" s="166"/>
      <c r="D164" s="166"/>
      <c r="E164" s="166"/>
      <c r="F164" s="166"/>
      <c r="G164" s="166"/>
      <c r="H164" s="167" t="n">
        <f aca="false">H159</f>
        <v>10625.06</v>
      </c>
      <c r="I164" s="167"/>
    </row>
    <row r="165" customFormat="false" ht="25.5" hidden="false" customHeight="true" outlineLevel="0" collapsed="false">
      <c r="A165" s="165" t="s">
        <v>43</v>
      </c>
      <c r="B165" s="166" t="s">
        <v>199</v>
      </c>
      <c r="C165" s="166"/>
      <c r="D165" s="166"/>
      <c r="E165" s="166"/>
      <c r="F165" s="166"/>
      <c r="G165" s="166"/>
      <c r="H165" s="167" t="n">
        <f aca="false">H164*12</f>
        <v>127500.72</v>
      </c>
      <c r="I165" s="167"/>
    </row>
  </sheetData>
  <mergeCells count="190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B7:H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A17:I17"/>
    <mergeCell ref="B18:H18"/>
    <mergeCell ref="B19:H19"/>
    <mergeCell ref="B20:H20"/>
    <mergeCell ref="B21:H21"/>
    <mergeCell ref="B22:H22"/>
    <mergeCell ref="A23:I23"/>
    <mergeCell ref="A24:I24"/>
    <mergeCell ref="B25:G25"/>
    <mergeCell ref="B26:G26"/>
    <mergeCell ref="B27:G27"/>
    <mergeCell ref="B28:G28"/>
    <mergeCell ref="B29:G29"/>
    <mergeCell ref="B30:G30"/>
    <mergeCell ref="B31:G31"/>
    <mergeCell ref="B32:G32"/>
    <mergeCell ref="A33:H33"/>
    <mergeCell ref="A34:I34"/>
    <mergeCell ref="A35:I35"/>
    <mergeCell ref="A36:G36"/>
    <mergeCell ref="B37:G37"/>
    <mergeCell ref="B38:G38"/>
    <mergeCell ref="B39:G39"/>
    <mergeCell ref="A40:G40"/>
    <mergeCell ref="A41:I41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A51:G51"/>
    <mergeCell ref="A52:I52"/>
    <mergeCell ref="A53:G53"/>
    <mergeCell ref="B54:D54"/>
    <mergeCell ref="B55:D55"/>
    <mergeCell ref="B56:G56"/>
    <mergeCell ref="B57:G57"/>
    <mergeCell ref="B58:G58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B86:G86"/>
    <mergeCell ref="B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B104:G104"/>
    <mergeCell ref="B105:G105"/>
    <mergeCell ref="A106:G106"/>
    <mergeCell ref="A107:I107"/>
    <mergeCell ref="A108:I108"/>
    <mergeCell ref="B109:G109"/>
    <mergeCell ref="B110:G110"/>
    <mergeCell ref="B111:G111"/>
    <mergeCell ref="B112:G112"/>
    <mergeCell ref="B113:G113"/>
    <mergeCell ref="B114:G114"/>
    <mergeCell ref="B115:G115"/>
    <mergeCell ref="A116:G116"/>
    <mergeCell ref="B117:I117"/>
    <mergeCell ref="B118:G118"/>
    <mergeCell ref="B119:G119"/>
    <mergeCell ref="B121:G121"/>
    <mergeCell ref="B123:G123"/>
    <mergeCell ref="B125:G125"/>
    <mergeCell ref="A126:I126"/>
    <mergeCell ref="A127:I127"/>
    <mergeCell ref="A128:H128"/>
    <mergeCell ref="B129:H129"/>
    <mergeCell ref="B130:H130"/>
    <mergeCell ref="B131:H131"/>
    <mergeCell ref="B132:H132"/>
    <mergeCell ref="B133:H133"/>
    <mergeCell ref="B134:H134"/>
    <mergeCell ref="B135:H135"/>
    <mergeCell ref="A136:H136"/>
    <mergeCell ref="A137:I137"/>
    <mergeCell ref="B138:G138"/>
    <mergeCell ref="A139:B139"/>
    <mergeCell ref="C139:D139"/>
    <mergeCell ref="E139:F139"/>
    <mergeCell ref="A140:B140"/>
    <mergeCell ref="C140:D140"/>
    <mergeCell ref="E140:F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H146"/>
    <mergeCell ref="B148:G148"/>
    <mergeCell ref="A149:I149"/>
    <mergeCell ref="B150:H150"/>
    <mergeCell ref="B151:H151"/>
    <mergeCell ref="B152:H152"/>
    <mergeCell ref="B153:H153"/>
    <mergeCell ref="A154:H154"/>
    <mergeCell ref="A156:I156"/>
    <mergeCell ref="A157:I157"/>
    <mergeCell ref="A158:B158"/>
    <mergeCell ref="C158:D158"/>
    <mergeCell ref="E158:F158"/>
    <mergeCell ref="H158:I158"/>
    <mergeCell ref="A159:B159"/>
    <mergeCell ref="C159:D159"/>
    <mergeCell ref="E159:F159"/>
    <mergeCell ref="H159:I159"/>
    <mergeCell ref="A160:I160"/>
    <mergeCell ref="A161:I161"/>
    <mergeCell ref="A162:I162"/>
    <mergeCell ref="B163:G163"/>
    <mergeCell ref="H163:I163"/>
    <mergeCell ref="B164:G164"/>
    <mergeCell ref="H164:I164"/>
    <mergeCell ref="B165:G165"/>
    <mergeCell ref="H165:I165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M165"/>
  <sheetViews>
    <sheetView showFormulas="false" showGridLines="true" showRowColHeaders="true" showZeros="true" rightToLeft="false" tabSelected="false" showOutlineSymbols="true" defaultGridColor="true" view="normal" topLeftCell="A103" colorId="64" zoomScale="110" zoomScaleNormal="110" zoomScalePageLayoutView="100" workbookViewId="0">
      <selection pane="topLeft" activeCell="F54" activeCellId="0" sqref="F54"/>
    </sheetView>
  </sheetViews>
  <sheetFormatPr defaultColWidth="8.72265625" defaultRowHeight="12.75" zeroHeight="false" outlineLevelRow="0" outlineLevelCol="0"/>
  <cols>
    <col collapsed="false" customWidth="true" hidden="false" outlineLevel="0" max="1" min="1" style="45" width="10"/>
    <col collapsed="false" customWidth="false" hidden="false" outlineLevel="0" max="4" min="2" style="45" width="8.71"/>
    <col collapsed="false" customWidth="true" hidden="false" outlineLevel="0" max="5" min="5" style="45" width="10.85"/>
    <col collapsed="false" customWidth="true" hidden="false" outlineLevel="0" max="6" min="6" style="45" width="10"/>
    <col collapsed="false" customWidth="true" hidden="false" outlineLevel="0" max="7" min="7" style="45" width="19.14"/>
    <col collapsed="false" customWidth="true" hidden="false" outlineLevel="0" max="8" min="8" style="45" width="11.14"/>
    <col collapsed="false" customWidth="true" hidden="false" outlineLevel="0" max="9" min="9" style="45" width="14.28"/>
    <col collapsed="false" customWidth="true" hidden="false" outlineLevel="0" max="10" min="10" style="45" width="15.42"/>
    <col collapsed="false" customWidth="true" hidden="false" outlineLevel="0" max="11" min="11" style="45" width="14.43"/>
    <col collapsed="false" customWidth="true" hidden="false" outlineLevel="0" max="12" min="12" style="45" width="15.86"/>
    <col collapsed="false" customWidth="true" hidden="false" outlineLevel="0" max="13" min="13" style="45" width="9.58"/>
    <col collapsed="false" customWidth="false" hidden="false" outlineLevel="0" max="1025" min="14" style="45" width="8.71"/>
  </cols>
  <sheetData>
    <row r="1" customFormat="false" ht="12.75" hidden="false" customHeight="false" outlineLevel="0" collapsed="false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customFormat="false" ht="12.75" hidden="false" customHeight="false" outlineLevel="0" collapsed="false">
      <c r="A2" s="46" t="s">
        <v>31</v>
      </c>
      <c r="B2" s="46"/>
      <c r="C2" s="46"/>
      <c r="D2" s="46"/>
      <c r="E2" s="46"/>
      <c r="F2" s="46"/>
      <c r="G2" s="46"/>
      <c r="H2" s="46"/>
      <c r="I2" s="46"/>
    </row>
    <row r="3" customFormat="false" ht="12.75" hidden="false" customHeight="false" outlineLevel="0" collapsed="false">
      <c r="A3" s="47" t="s">
        <v>32</v>
      </c>
      <c r="B3" s="47"/>
      <c r="C3" s="48" t="s">
        <v>33</v>
      </c>
      <c r="D3" s="48"/>
      <c r="E3" s="48"/>
      <c r="F3" s="48"/>
      <c r="G3" s="48"/>
      <c r="H3" s="48"/>
      <c r="I3" s="48"/>
    </row>
    <row r="4" customFormat="false" ht="12.75" hidden="false" customHeight="false" outlineLevel="0" collapsed="false">
      <c r="A4" s="47" t="s">
        <v>34</v>
      </c>
      <c r="B4" s="47"/>
      <c r="C4" s="48"/>
      <c r="D4" s="48"/>
      <c r="E4" s="48"/>
      <c r="F4" s="48"/>
      <c r="G4" s="48"/>
      <c r="H4" s="48"/>
      <c r="I4" s="48"/>
    </row>
    <row r="5" customFormat="false" ht="12.75" hidden="false" customHeight="false" outlineLevel="0" collapsed="false">
      <c r="A5" s="47" t="s">
        <v>35</v>
      </c>
      <c r="B5" s="47"/>
      <c r="C5" s="49"/>
      <c r="D5" s="49"/>
      <c r="E5" s="49"/>
      <c r="F5" s="49"/>
      <c r="G5" s="49"/>
      <c r="H5" s="49"/>
      <c r="I5" s="49"/>
    </row>
    <row r="6" customFormat="false" ht="12.75" hidden="false" customHeight="false" outlineLevel="0" collapsed="false">
      <c r="A6" s="50" t="s">
        <v>36</v>
      </c>
      <c r="B6" s="50"/>
      <c r="C6" s="50"/>
      <c r="D6" s="50"/>
      <c r="E6" s="50"/>
      <c r="F6" s="50"/>
      <c r="G6" s="50"/>
      <c r="H6" s="50"/>
      <c r="I6" s="50"/>
    </row>
    <row r="7" customFormat="false" ht="12.75" hidden="false" customHeight="false" outlineLevel="0" collapsed="false">
      <c r="A7" s="47" t="s">
        <v>37</v>
      </c>
      <c r="B7" s="48" t="s">
        <v>38</v>
      </c>
      <c r="C7" s="48"/>
      <c r="D7" s="48"/>
      <c r="E7" s="48"/>
      <c r="F7" s="48"/>
      <c r="G7" s="48"/>
      <c r="H7" s="48"/>
      <c r="I7" s="51" t="s">
        <v>39</v>
      </c>
    </row>
    <row r="8" customFormat="false" ht="12.75" hidden="false" customHeight="false" outlineLevel="0" collapsed="false">
      <c r="A8" s="47" t="s">
        <v>40</v>
      </c>
      <c r="B8" s="48" t="s">
        <v>41</v>
      </c>
      <c r="C8" s="48"/>
      <c r="D8" s="48"/>
      <c r="E8" s="48"/>
      <c r="F8" s="48"/>
      <c r="G8" s="48"/>
      <c r="H8" s="48"/>
      <c r="I8" s="47" t="s">
        <v>42</v>
      </c>
    </row>
    <row r="9" customFormat="false" ht="12.75" hidden="false" customHeight="false" outlineLevel="0" collapsed="false">
      <c r="A9" s="47" t="s">
        <v>43</v>
      </c>
      <c r="B9" s="48" t="s">
        <v>44</v>
      </c>
      <c r="C9" s="48"/>
      <c r="D9" s="48"/>
      <c r="E9" s="48"/>
      <c r="F9" s="48"/>
      <c r="G9" s="48"/>
      <c r="H9" s="48"/>
      <c r="I9" s="47" t="n">
        <v>2023</v>
      </c>
    </row>
    <row r="10" customFormat="false" ht="12.75" hidden="false" customHeight="false" outlineLevel="0" collapsed="false">
      <c r="A10" s="47" t="s">
        <v>45</v>
      </c>
      <c r="B10" s="48" t="s">
        <v>46</v>
      </c>
      <c r="C10" s="48"/>
      <c r="D10" s="48"/>
      <c r="E10" s="48"/>
      <c r="F10" s="48"/>
      <c r="G10" s="48"/>
      <c r="H10" s="48"/>
      <c r="I10" s="47" t="n">
        <v>12</v>
      </c>
    </row>
    <row r="11" customFormat="false" ht="12.75" hidden="false" customHeight="false" outlineLevel="0" collapsed="false">
      <c r="A11" s="47" t="s">
        <v>47</v>
      </c>
      <c r="B11" s="48" t="s">
        <v>48</v>
      </c>
      <c r="C11" s="48"/>
      <c r="D11" s="48"/>
      <c r="E11" s="48"/>
      <c r="F11" s="48"/>
      <c r="G11" s="48"/>
      <c r="H11" s="48"/>
      <c r="I11" s="47" t="s">
        <v>49</v>
      </c>
    </row>
    <row r="12" customFormat="false" ht="12.75" hidden="false" customHeight="false" outlineLevel="0" collapsed="false">
      <c r="A12" s="52"/>
      <c r="B12" s="52"/>
      <c r="C12" s="52"/>
      <c r="D12" s="52"/>
      <c r="E12" s="52"/>
      <c r="F12" s="52"/>
      <c r="G12" s="52"/>
      <c r="H12" s="52"/>
      <c r="I12" s="52"/>
    </row>
    <row r="13" customFormat="false" ht="12.75" hidden="false" customHeight="false" outlineLevel="0" collapsed="false">
      <c r="A13" s="50" t="s">
        <v>50</v>
      </c>
      <c r="B13" s="50"/>
      <c r="C13" s="50"/>
      <c r="D13" s="50"/>
      <c r="E13" s="50"/>
      <c r="F13" s="50"/>
      <c r="G13" s="50"/>
      <c r="H13" s="50"/>
      <c r="I13" s="50"/>
    </row>
    <row r="14" customFormat="false" ht="12.75" hidden="false" customHeight="false" outlineLevel="0" collapsed="false">
      <c r="A14" s="47" t="s">
        <v>51</v>
      </c>
      <c r="B14" s="47"/>
      <c r="C14" s="47" t="s">
        <v>52</v>
      </c>
      <c r="D14" s="47"/>
      <c r="E14" s="47" t="s">
        <v>53</v>
      </c>
      <c r="F14" s="47"/>
      <c r="G14" s="47"/>
      <c r="H14" s="47"/>
      <c r="I14" s="47"/>
    </row>
    <row r="15" customFormat="false" ht="84" hidden="false" customHeight="true" outlineLevel="0" collapsed="false">
      <c r="A15" s="53" t="s">
        <v>54</v>
      </c>
      <c r="B15" s="53"/>
      <c r="C15" s="47" t="s">
        <v>55</v>
      </c>
      <c r="D15" s="47"/>
      <c r="E15" s="47" t="n">
        <v>1</v>
      </c>
      <c r="F15" s="47"/>
      <c r="G15" s="47"/>
      <c r="H15" s="47"/>
      <c r="I15" s="47"/>
    </row>
    <row r="16" customFormat="false" ht="12.75" hidden="false" customHeight="false" outlineLevel="0" collapsed="false">
      <c r="A16" s="52"/>
      <c r="B16" s="52"/>
      <c r="C16" s="52"/>
      <c r="D16" s="52"/>
      <c r="E16" s="52"/>
      <c r="F16" s="52"/>
      <c r="G16" s="52"/>
      <c r="H16" s="52"/>
      <c r="I16" s="52"/>
    </row>
    <row r="17" customFormat="false" ht="12.75" hidden="false" customHeight="false" outlineLevel="0" collapsed="false">
      <c r="A17" s="50" t="s">
        <v>56</v>
      </c>
      <c r="B17" s="50"/>
      <c r="C17" s="50"/>
      <c r="D17" s="50"/>
      <c r="E17" s="50"/>
      <c r="F17" s="50"/>
      <c r="G17" s="50"/>
      <c r="H17" s="50"/>
      <c r="I17" s="50"/>
    </row>
    <row r="18" customFormat="false" ht="114.75" hidden="false" customHeight="false" outlineLevel="0" collapsed="false">
      <c r="A18" s="47" t="n">
        <v>1</v>
      </c>
      <c r="B18" s="48" t="s">
        <v>57</v>
      </c>
      <c r="C18" s="48"/>
      <c r="D18" s="48"/>
      <c r="E18" s="48"/>
      <c r="F18" s="48"/>
      <c r="G18" s="48"/>
      <c r="H18" s="48"/>
      <c r="I18" s="54" t="str">
        <f aca="false">A15</f>
        <v>Motorista Maceió/AL - Categoria "A-D" OU "D" - Motorista de Micro-Ônibus e de Ônibus
com até 32 Poltronas</v>
      </c>
    </row>
    <row r="19" customFormat="false" ht="12.75" hidden="false" customHeight="false" outlineLevel="0" collapsed="false">
      <c r="A19" s="47" t="n">
        <v>2</v>
      </c>
      <c r="B19" s="48" t="s">
        <v>58</v>
      </c>
      <c r="C19" s="48"/>
      <c r="D19" s="48"/>
      <c r="E19" s="48"/>
      <c r="F19" s="48"/>
      <c r="G19" s="48"/>
      <c r="H19" s="48"/>
      <c r="I19" s="47" t="s">
        <v>59</v>
      </c>
    </row>
    <row r="20" customFormat="false" ht="26.25" hidden="false" customHeight="true" outlineLevel="0" collapsed="false">
      <c r="A20" s="47" t="n">
        <v>3</v>
      </c>
      <c r="B20" s="55" t="s">
        <v>60</v>
      </c>
      <c r="C20" s="55"/>
      <c r="D20" s="55"/>
      <c r="E20" s="55"/>
      <c r="F20" s="55"/>
      <c r="G20" s="55"/>
      <c r="H20" s="55"/>
      <c r="I20" s="56" t="n">
        <v>2013.9</v>
      </c>
    </row>
    <row r="21" customFormat="false" ht="114.75" hidden="false" customHeight="false" outlineLevel="0" collapsed="false">
      <c r="A21" s="47" t="n">
        <v>4</v>
      </c>
      <c r="B21" s="48" t="s">
        <v>61</v>
      </c>
      <c r="C21" s="48"/>
      <c r="D21" s="48"/>
      <c r="E21" s="48"/>
      <c r="F21" s="48"/>
      <c r="G21" s="48"/>
      <c r="H21" s="48"/>
      <c r="I21" s="54" t="str">
        <f aca="false">A15</f>
        <v>Motorista Maceió/AL - Categoria "A-D" OU "D" - Motorista de Micro-Ônibus e de Ônibus
com até 32 Poltronas</v>
      </c>
    </row>
    <row r="22" customFormat="false" ht="12.75" hidden="false" customHeight="false" outlineLevel="0" collapsed="false">
      <c r="A22" s="47" t="n">
        <v>5</v>
      </c>
      <c r="B22" s="48" t="s">
        <v>62</v>
      </c>
      <c r="C22" s="48"/>
      <c r="D22" s="48"/>
      <c r="E22" s="48"/>
      <c r="F22" s="48"/>
      <c r="G22" s="48"/>
      <c r="H22" s="48"/>
      <c r="I22" s="51" t="n">
        <v>44986</v>
      </c>
    </row>
    <row r="23" customFormat="false" ht="12.75" hidden="false" customHeight="false" outlineLevel="0" collapsed="false">
      <c r="A23" s="52"/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0" t="s">
        <v>63</v>
      </c>
      <c r="B24" s="50"/>
      <c r="C24" s="50"/>
      <c r="D24" s="50"/>
      <c r="E24" s="50"/>
      <c r="F24" s="50"/>
      <c r="G24" s="50"/>
      <c r="H24" s="50"/>
      <c r="I24" s="50"/>
    </row>
    <row r="25" customFormat="false" ht="12.75" hidden="false" customHeight="false" outlineLevel="0" collapsed="false">
      <c r="A25" s="49" t="n">
        <v>1</v>
      </c>
      <c r="B25" s="49" t="s">
        <v>64</v>
      </c>
      <c r="C25" s="49"/>
      <c r="D25" s="49"/>
      <c r="E25" s="49"/>
      <c r="F25" s="49"/>
      <c r="G25" s="49"/>
      <c r="H25" s="49" t="s">
        <v>65</v>
      </c>
      <c r="I25" s="57" t="s">
        <v>66</v>
      </c>
    </row>
    <row r="26" customFormat="false" ht="12.75" hidden="false" customHeight="true" outlineLevel="0" collapsed="false">
      <c r="A26" s="58" t="s">
        <v>37</v>
      </c>
      <c r="B26" s="59" t="s">
        <v>60</v>
      </c>
      <c r="C26" s="59"/>
      <c r="D26" s="59"/>
      <c r="E26" s="59"/>
      <c r="F26" s="59"/>
      <c r="G26" s="59"/>
      <c r="H26" s="60"/>
      <c r="I26" s="61" t="n">
        <f aca="false">I20</f>
        <v>2013.9</v>
      </c>
    </row>
    <row r="27" customFormat="false" ht="12.75" hidden="false" customHeight="false" outlineLevel="0" collapsed="false">
      <c r="A27" s="58" t="s">
        <v>40</v>
      </c>
      <c r="B27" s="62" t="s">
        <v>67</v>
      </c>
      <c r="C27" s="62"/>
      <c r="D27" s="62"/>
      <c r="E27" s="62"/>
      <c r="F27" s="62"/>
      <c r="G27" s="62"/>
      <c r="H27" s="63"/>
      <c r="I27" s="61" t="n">
        <f aca="false">H27*I26</f>
        <v>0</v>
      </c>
    </row>
    <row r="28" customFormat="false" ht="12.75" hidden="false" customHeight="false" outlineLevel="0" collapsed="false">
      <c r="A28" s="58" t="s">
        <v>43</v>
      </c>
      <c r="B28" s="62" t="s">
        <v>68</v>
      </c>
      <c r="C28" s="62"/>
      <c r="D28" s="62"/>
      <c r="E28" s="62"/>
      <c r="F28" s="62"/>
      <c r="G28" s="62"/>
      <c r="H28" s="63"/>
      <c r="I28" s="61" t="n">
        <f aca="false">H28*I26</f>
        <v>0</v>
      </c>
    </row>
    <row r="29" customFormat="false" ht="12.75" hidden="false" customHeight="false" outlineLevel="0" collapsed="false">
      <c r="A29" s="58" t="s">
        <v>45</v>
      </c>
      <c r="B29" s="62" t="s">
        <v>69</v>
      </c>
      <c r="C29" s="62"/>
      <c r="D29" s="62"/>
      <c r="E29" s="62"/>
      <c r="F29" s="62"/>
      <c r="G29" s="62"/>
      <c r="H29" s="63"/>
      <c r="I29" s="61" t="n">
        <v>0</v>
      </c>
    </row>
    <row r="30" customFormat="false" ht="12.75" hidden="false" customHeight="false" outlineLevel="0" collapsed="false">
      <c r="A30" s="58" t="s">
        <v>47</v>
      </c>
      <c r="B30" s="62" t="s">
        <v>70</v>
      </c>
      <c r="C30" s="62"/>
      <c r="D30" s="62"/>
      <c r="E30" s="62"/>
      <c r="F30" s="62"/>
      <c r="G30" s="62"/>
      <c r="H30" s="63"/>
      <c r="I30" s="61" t="n">
        <v>0</v>
      </c>
    </row>
    <row r="31" customFormat="false" ht="12.75" hidden="false" customHeight="false" outlineLevel="0" collapsed="false">
      <c r="A31" s="58" t="s">
        <v>71</v>
      </c>
      <c r="B31" s="62" t="s">
        <v>72</v>
      </c>
      <c r="C31" s="62"/>
      <c r="D31" s="62"/>
      <c r="E31" s="62"/>
      <c r="F31" s="62"/>
      <c r="G31" s="62"/>
      <c r="H31" s="63"/>
      <c r="I31" s="61" t="n">
        <v>0</v>
      </c>
    </row>
    <row r="32" customFormat="false" ht="12.75" hidden="false" customHeight="false" outlineLevel="0" collapsed="false">
      <c r="A32" s="58" t="s">
        <v>73</v>
      </c>
      <c r="B32" s="62" t="s">
        <v>203</v>
      </c>
      <c r="C32" s="62"/>
      <c r="D32" s="62"/>
      <c r="E32" s="62"/>
      <c r="F32" s="62"/>
      <c r="G32" s="62"/>
      <c r="H32" s="63"/>
      <c r="I32" s="61" t="n">
        <v>0</v>
      </c>
    </row>
    <row r="33" customFormat="false" ht="12.75" hidden="false" customHeight="false" outlineLevel="0" collapsed="false">
      <c r="A33" s="58" t="s">
        <v>75</v>
      </c>
      <c r="B33" s="58"/>
      <c r="C33" s="58"/>
      <c r="D33" s="58"/>
      <c r="E33" s="58"/>
      <c r="F33" s="58"/>
      <c r="G33" s="58"/>
      <c r="H33" s="58"/>
      <c r="I33" s="64" t="n">
        <f aca="false">SUM(I26:I32)</f>
        <v>2013.9</v>
      </c>
      <c r="M33" s="65"/>
    </row>
    <row r="34" customFormat="false" ht="12.75" hidden="false" customHeight="false" outlineLevel="0" collapsed="false">
      <c r="A34" s="66"/>
      <c r="B34" s="66"/>
      <c r="C34" s="66"/>
      <c r="D34" s="66"/>
      <c r="E34" s="66"/>
      <c r="F34" s="66"/>
      <c r="G34" s="66"/>
      <c r="H34" s="66"/>
      <c r="I34" s="66"/>
      <c r="J34" s="67"/>
    </row>
    <row r="35" customFormat="false" ht="12.75" hidden="false" customHeight="false" outlineLevel="0" collapsed="false">
      <c r="A35" s="68" t="s">
        <v>76</v>
      </c>
      <c r="B35" s="68"/>
      <c r="C35" s="68"/>
      <c r="D35" s="68"/>
      <c r="E35" s="68"/>
      <c r="F35" s="68"/>
      <c r="G35" s="68"/>
      <c r="H35" s="68"/>
      <c r="I35" s="68"/>
      <c r="J35" s="67"/>
    </row>
    <row r="36" customFormat="false" ht="12.75" hidden="false" customHeight="false" outlineLevel="0" collapsed="false">
      <c r="A36" s="49" t="s">
        <v>77</v>
      </c>
      <c r="B36" s="49"/>
      <c r="C36" s="49"/>
      <c r="D36" s="49"/>
      <c r="E36" s="49"/>
      <c r="F36" s="49"/>
      <c r="G36" s="49"/>
      <c r="H36" s="49" t="s">
        <v>65</v>
      </c>
      <c r="I36" s="49" t="s">
        <v>66</v>
      </c>
      <c r="J36" s="67"/>
    </row>
    <row r="37" customFormat="false" ht="12.75" hidden="false" customHeight="false" outlineLevel="0" collapsed="false">
      <c r="A37" s="58" t="s">
        <v>37</v>
      </c>
      <c r="B37" s="62" t="s">
        <v>78</v>
      </c>
      <c r="C37" s="62"/>
      <c r="D37" s="62"/>
      <c r="E37" s="62"/>
      <c r="F37" s="62"/>
      <c r="G37" s="62"/>
      <c r="H37" s="69" t="n">
        <f aca="false">1/12</f>
        <v>0.0833333333333333</v>
      </c>
      <c r="I37" s="61" t="n">
        <f aca="false">H37*I33</f>
        <v>167.825</v>
      </c>
      <c r="J37" s="67"/>
    </row>
    <row r="38" customFormat="false" ht="12.75" hidden="false" customHeight="false" outlineLevel="0" collapsed="false">
      <c r="A38" s="58" t="s">
        <v>40</v>
      </c>
      <c r="B38" s="62" t="s">
        <v>79</v>
      </c>
      <c r="C38" s="62"/>
      <c r="D38" s="62"/>
      <c r="E38" s="62"/>
      <c r="F38" s="62"/>
      <c r="G38" s="62"/>
      <c r="H38" s="69" t="n">
        <f aca="false">(1/12)</f>
        <v>0.0833333333333333</v>
      </c>
      <c r="I38" s="61" t="n">
        <f aca="false">H38*I33</f>
        <v>167.825</v>
      </c>
      <c r="J38" s="67"/>
    </row>
    <row r="39" customFormat="false" ht="12.75" hidden="false" customHeight="false" outlineLevel="0" collapsed="false">
      <c r="A39" s="58" t="s">
        <v>43</v>
      </c>
      <c r="B39" s="62" t="s">
        <v>80</v>
      </c>
      <c r="C39" s="62"/>
      <c r="D39" s="62"/>
      <c r="E39" s="62"/>
      <c r="F39" s="62"/>
      <c r="G39" s="62"/>
      <c r="H39" s="69" t="n">
        <f aca="false">(1/12*0.3333)</f>
        <v>0.027775</v>
      </c>
      <c r="I39" s="61" t="n">
        <f aca="false">H39*I33</f>
        <v>55.9360725</v>
      </c>
      <c r="J39" s="70"/>
      <c r="K39" s="70"/>
    </row>
    <row r="40" customFormat="false" ht="12.75" hidden="false" customHeight="false" outlineLevel="0" collapsed="false">
      <c r="A40" s="58" t="s">
        <v>81</v>
      </c>
      <c r="B40" s="58"/>
      <c r="C40" s="58"/>
      <c r="D40" s="58"/>
      <c r="E40" s="58"/>
      <c r="F40" s="58"/>
      <c r="G40" s="58"/>
      <c r="H40" s="71" t="n">
        <f aca="false">SUM(H37:H39)</f>
        <v>0.194441666666667</v>
      </c>
      <c r="I40" s="64" t="n">
        <f aca="false">I37+I38+I39</f>
        <v>391.5860725</v>
      </c>
      <c r="J40" s="70"/>
      <c r="K40" s="70"/>
    </row>
    <row r="41" customFormat="false" ht="12.75" hidden="false" customHeight="false" outlineLevel="0" collapsed="false">
      <c r="A41" s="72"/>
      <c r="B41" s="72"/>
      <c r="C41" s="72"/>
      <c r="D41" s="72"/>
      <c r="E41" s="72"/>
      <c r="F41" s="72"/>
      <c r="G41" s="72"/>
      <c r="H41" s="72"/>
      <c r="I41" s="72"/>
      <c r="J41" s="70"/>
      <c r="K41" s="70"/>
    </row>
    <row r="42" customFormat="false" ht="12.75" hidden="false" customHeight="false" outlineLevel="0" collapsed="false">
      <c r="A42" s="49" t="s">
        <v>82</v>
      </c>
      <c r="B42" s="49"/>
      <c r="C42" s="49"/>
      <c r="D42" s="49"/>
      <c r="E42" s="49"/>
      <c r="F42" s="49"/>
      <c r="G42" s="49"/>
      <c r="H42" s="49" t="s">
        <v>65</v>
      </c>
      <c r="I42" s="49" t="s">
        <v>66</v>
      </c>
      <c r="J42" s="70"/>
      <c r="K42" s="70"/>
      <c r="L42" s="73"/>
    </row>
    <row r="43" customFormat="false" ht="12.75" hidden="false" customHeight="false" outlineLevel="0" collapsed="false">
      <c r="A43" s="58" t="s">
        <v>37</v>
      </c>
      <c r="B43" s="62" t="s">
        <v>83</v>
      </c>
      <c r="C43" s="62"/>
      <c r="D43" s="62"/>
      <c r="E43" s="62"/>
      <c r="F43" s="62"/>
      <c r="G43" s="62"/>
      <c r="H43" s="69" t="n">
        <v>0.2</v>
      </c>
      <c r="I43" s="61" t="n">
        <f aca="false">(H43*I33)+(H43*I40)</f>
        <v>481.0972145</v>
      </c>
      <c r="J43" s="70"/>
      <c r="K43" s="70"/>
      <c r="L43" s="73"/>
    </row>
    <row r="44" customFormat="false" ht="12.75" hidden="false" customHeight="false" outlineLevel="0" collapsed="false">
      <c r="A44" s="58" t="s">
        <v>40</v>
      </c>
      <c r="B44" s="62" t="s">
        <v>84</v>
      </c>
      <c r="C44" s="62"/>
      <c r="D44" s="62"/>
      <c r="E44" s="62"/>
      <c r="F44" s="62"/>
      <c r="G44" s="62"/>
      <c r="H44" s="69" t="n">
        <v>0.025</v>
      </c>
      <c r="I44" s="61" t="n">
        <f aca="false">(H44*I33)+(H44*I40)</f>
        <v>60.1371518125</v>
      </c>
      <c r="J44" s="70"/>
      <c r="K44" s="70"/>
    </row>
    <row r="45" customFormat="false" ht="12.75" hidden="false" customHeight="false" outlineLevel="0" collapsed="false">
      <c r="A45" s="58" t="s">
        <v>43</v>
      </c>
      <c r="B45" s="62" t="s">
        <v>85</v>
      </c>
      <c r="C45" s="62"/>
      <c r="D45" s="62"/>
      <c r="E45" s="62"/>
      <c r="F45" s="62"/>
      <c r="G45" s="62"/>
      <c r="H45" s="69" t="n">
        <v>0.03</v>
      </c>
      <c r="I45" s="61" t="n">
        <f aca="false">(H45*I33)+(H45*I40)</f>
        <v>72.164582175</v>
      </c>
      <c r="J45" s="70"/>
      <c r="K45" s="70"/>
    </row>
    <row r="46" customFormat="false" ht="12.75" hidden="false" customHeight="false" outlineLevel="0" collapsed="false">
      <c r="A46" s="58" t="s">
        <v>45</v>
      </c>
      <c r="B46" s="62" t="s">
        <v>86</v>
      </c>
      <c r="C46" s="62"/>
      <c r="D46" s="62"/>
      <c r="E46" s="62"/>
      <c r="F46" s="62"/>
      <c r="G46" s="62"/>
      <c r="H46" s="69" t="n">
        <v>0.015</v>
      </c>
      <c r="I46" s="61" t="n">
        <f aca="false">(H46*I33)+(H46*I40)</f>
        <v>36.0822910875</v>
      </c>
      <c r="J46" s="70"/>
      <c r="K46" s="70"/>
    </row>
    <row r="47" customFormat="false" ht="12.75" hidden="false" customHeight="false" outlineLevel="0" collapsed="false">
      <c r="A47" s="58" t="s">
        <v>47</v>
      </c>
      <c r="B47" s="62" t="s">
        <v>87</v>
      </c>
      <c r="C47" s="62"/>
      <c r="D47" s="62"/>
      <c r="E47" s="62"/>
      <c r="F47" s="62"/>
      <c r="G47" s="62"/>
      <c r="H47" s="69" t="n">
        <v>0.01</v>
      </c>
      <c r="I47" s="61" t="n">
        <f aca="false">(H47*I33)+(H47*I40)</f>
        <v>24.054860725</v>
      </c>
      <c r="J47" s="70"/>
      <c r="K47" s="70"/>
    </row>
    <row r="48" customFormat="false" ht="12.75" hidden="false" customHeight="false" outlineLevel="0" collapsed="false">
      <c r="A48" s="58" t="s">
        <v>71</v>
      </c>
      <c r="B48" s="62" t="s">
        <v>88</v>
      </c>
      <c r="C48" s="62"/>
      <c r="D48" s="62"/>
      <c r="E48" s="62"/>
      <c r="F48" s="62"/>
      <c r="G48" s="62"/>
      <c r="H48" s="69" t="n">
        <v>0.006</v>
      </c>
      <c r="I48" s="61" t="n">
        <f aca="false">(H48*I33)+(H48*I40)</f>
        <v>14.432916435</v>
      </c>
      <c r="J48" s="67"/>
    </row>
    <row r="49" customFormat="false" ht="12.75" hidden="false" customHeight="false" outlineLevel="0" collapsed="false">
      <c r="A49" s="58" t="s">
        <v>73</v>
      </c>
      <c r="B49" s="62" t="s">
        <v>89</v>
      </c>
      <c r="C49" s="62"/>
      <c r="D49" s="62"/>
      <c r="E49" s="62"/>
      <c r="F49" s="62"/>
      <c r="G49" s="62"/>
      <c r="H49" s="69" t="n">
        <v>0.002</v>
      </c>
      <c r="I49" s="61" t="n">
        <f aca="false">(H49*I33)+(H49*I40)</f>
        <v>4.810972145</v>
      </c>
      <c r="J49" s="67"/>
    </row>
    <row r="50" customFormat="false" ht="12.75" hidden="false" customHeight="false" outlineLevel="0" collapsed="false">
      <c r="A50" s="58" t="s">
        <v>90</v>
      </c>
      <c r="B50" s="62" t="s">
        <v>91</v>
      </c>
      <c r="C50" s="62"/>
      <c r="D50" s="62"/>
      <c r="E50" s="62"/>
      <c r="F50" s="62"/>
      <c r="G50" s="62"/>
      <c r="H50" s="69" t="n">
        <v>0.08</v>
      </c>
      <c r="I50" s="61" t="n">
        <f aca="false">(H50*I33)+(H50*I40)</f>
        <v>192.4388858</v>
      </c>
      <c r="J50" s="67"/>
    </row>
    <row r="51" customFormat="false" ht="12.75" hidden="false" customHeight="false" outlineLevel="0" collapsed="false">
      <c r="A51" s="58" t="s">
        <v>92</v>
      </c>
      <c r="B51" s="58"/>
      <c r="C51" s="58"/>
      <c r="D51" s="58"/>
      <c r="E51" s="58"/>
      <c r="F51" s="58"/>
      <c r="G51" s="58"/>
      <c r="H51" s="71" t="n">
        <f aca="false">SUM(H43:H50)</f>
        <v>0.368</v>
      </c>
      <c r="I51" s="64" t="n">
        <f aca="false">SUM(I43:I50)</f>
        <v>885.21887468</v>
      </c>
      <c r="J51" s="67"/>
      <c r="K51" s="74"/>
    </row>
    <row r="52" customFormat="false" ht="12.75" hidden="false" customHeight="false" outlineLevel="0" collapsed="false">
      <c r="A52" s="75"/>
      <c r="B52" s="75"/>
      <c r="C52" s="75"/>
      <c r="D52" s="75"/>
      <c r="E52" s="75"/>
      <c r="F52" s="75"/>
      <c r="G52" s="75"/>
      <c r="H52" s="75"/>
      <c r="I52" s="75"/>
      <c r="J52" s="67"/>
    </row>
    <row r="53" customFormat="false" ht="12.75" hidden="false" customHeight="false" outlineLevel="0" collapsed="false">
      <c r="A53" s="76" t="s">
        <v>93</v>
      </c>
      <c r="B53" s="76"/>
      <c r="C53" s="76"/>
      <c r="D53" s="76"/>
      <c r="E53" s="76"/>
      <c r="F53" s="76"/>
      <c r="G53" s="76"/>
      <c r="H53" s="77"/>
      <c r="I53" s="76" t="s">
        <v>66</v>
      </c>
      <c r="J53" s="67"/>
    </row>
    <row r="54" customFormat="false" ht="12.75" hidden="false" customHeight="true" outlineLevel="0" collapsed="false">
      <c r="A54" s="58" t="s">
        <v>37</v>
      </c>
      <c r="B54" s="59" t="s">
        <v>94</v>
      </c>
      <c r="C54" s="59"/>
      <c r="D54" s="59"/>
      <c r="E54" s="78" t="n">
        <v>2</v>
      </c>
      <c r="F54" s="79" t="n">
        <v>2.8</v>
      </c>
      <c r="G54" s="78" t="n">
        <v>22</v>
      </c>
      <c r="H54" s="80" t="s">
        <v>95</v>
      </c>
      <c r="I54" s="61" t="n">
        <f aca="false">(E54*F54*G54)-(I26*0.06)</f>
        <v>2.36599999999999</v>
      </c>
      <c r="J54" s="67"/>
      <c r="L54" s="81"/>
    </row>
    <row r="55" customFormat="false" ht="12.75" hidden="false" customHeight="true" outlineLevel="0" collapsed="false">
      <c r="A55" s="58" t="s">
        <v>40</v>
      </c>
      <c r="B55" s="59" t="s">
        <v>96</v>
      </c>
      <c r="C55" s="59"/>
      <c r="D55" s="59"/>
      <c r="E55" s="78" t="n">
        <v>1</v>
      </c>
      <c r="F55" s="79" t="n">
        <v>23.98</v>
      </c>
      <c r="G55" s="78" t="n">
        <v>26</v>
      </c>
      <c r="H55" s="80" t="s">
        <v>95</v>
      </c>
      <c r="I55" s="61" t="n">
        <f aca="false">(E55*F55*(1-0.2)*G55)</f>
        <v>498.784</v>
      </c>
      <c r="J55" s="67"/>
      <c r="L55" s="81"/>
    </row>
    <row r="56" customFormat="false" ht="12.75" hidden="false" customHeight="false" outlineLevel="0" collapsed="false">
      <c r="A56" s="58" t="s">
        <v>43</v>
      </c>
      <c r="B56" s="60" t="s">
        <v>97</v>
      </c>
      <c r="C56" s="60"/>
      <c r="D56" s="60"/>
      <c r="E56" s="60"/>
      <c r="F56" s="60"/>
      <c r="G56" s="60"/>
      <c r="H56" s="80" t="s">
        <v>95</v>
      </c>
      <c r="I56" s="61" t="n">
        <v>135</v>
      </c>
      <c r="J56" s="67"/>
      <c r="L56" s="81"/>
    </row>
    <row r="57" customFormat="false" ht="12.75" hidden="false" customHeight="false" outlineLevel="0" collapsed="false">
      <c r="A57" s="58" t="s">
        <v>45</v>
      </c>
      <c r="B57" s="62" t="s">
        <v>98</v>
      </c>
      <c r="C57" s="62"/>
      <c r="D57" s="62"/>
      <c r="E57" s="62"/>
      <c r="F57" s="62"/>
      <c r="G57" s="62"/>
      <c r="H57" s="82"/>
      <c r="I57" s="61" t="n">
        <f aca="false">H57/12</f>
        <v>0</v>
      </c>
      <c r="J57" s="67"/>
    </row>
    <row r="58" customFormat="false" ht="12.75" hidden="false" customHeight="false" outlineLevel="0" collapsed="false">
      <c r="A58" s="58" t="s">
        <v>47</v>
      </c>
      <c r="B58" s="62" t="s">
        <v>99</v>
      </c>
      <c r="C58" s="62"/>
      <c r="D58" s="62"/>
      <c r="E58" s="62"/>
      <c r="F58" s="62"/>
      <c r="G58" s="62"/>
      <c r="H58" s="80" t="s">
        <v>95</v>
      </c>
      <c r="I58" s="61"/>
      <c r="J58" s="67"/>
    </row>
    <row r="59" customFormat="false" ht="12.75" hidden="false" customHeight="false" outlineLevel="0" collapsed="false">
      <c r="A59" s="58" t="s">
        <v>71</v>
      </c>
      <c r="B59" s="60" t="s">
        <v>100</v>
      </c>
      <c r="C59" s="60"/>
      <c r="D59" s="60"/>
      <c r="E59" s="60"/>
      <c r="F59" s="60"/>
      <c r="G59" s="60"/>
      <c r="H59" s="80" t="s">
        <v>95</v>
      </c>
      <c r="I59" s="61" t="n">
        <v>0</v>
      </c>
      <c r="J59" s="67"/>
    </row>
    <row r="60" customFormat="false" ht="12.75" hidden="false" customHeight="false" outlineLevel="0" collapsed="false">
      <c r="A60" s="58" t="s">
        <v>101</v>
      </c>
      <c r="B60" s="58"/>
      <c r="C60" s="58"/>
      <c r="D60" s="58"/>
      <c r="E60" s="58"/>
      <c r="F60" s="58"/>
      <c r="G60" s="58"/>
      <c r="H60" s="58"/>
      <c r="I60" s="64" t="n">
        <f aca="false">TRUNC(SUM(I54:I59),2)</f>
        <v>636.15</v>
      </c>
      <c r="J60" s="67"/>
    </row>
    <row r="61" customFormat="false" ht="39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67"/>
    </row>
    <row r="62" customFormat="false" ht="12.75" hidden="false" customHeight="false" outlineLevel="0" collapsed="false">
      <c r="A62" s="84" t="s">
        <v>102</v>
      </c>
      <c r="B62" s="84"/>
      <c r="C62" s="84"/>
      <c r="D62" s="84"/>
      <c r="E62" s="84"/>
      <c r="F62" s="84"/>
      <c r="G62" s="84"/>
      <c r="H62" s="84"/>
      <c r="I62" s="84"/>
      <c r="J62" s="67"/>
    </row>
    <row r="63" customFormat="false" ht="12.75" hidden="false" customHeight="false" outlineLevel="0" collapsed="false">
      <c r="A63" s="58" t="s">
        <v>103</v>
      </c>
      <c r="B63" s="58"/>
      <c r="C63" s="58"/>
      <c r="D63" s="58"/>
      <c r="E63" s="58"/>
      <c r="F63" s="58"/>
      <c r="G63" s="58"/>
      <c r="H63" s="58"/>
      <c r="I63" s="58" t="s">
        <v>66</v>
      </c>
      <c r="J63" s="67"/>
    </row>
    <row r="64" customFormat="false" ht="12.75" hidden="false" customHeight="false" outlineLevel="0" collapsed="false">
      <c r="A64" s="58" t="s">
        <v>104</v>
      </c>
      <c r="B64" s="80" t="s">
        <v>105</v>
      </c>
      <c r="C64" s="80"/>
      <c r="D64" s="80"/>
      <c r="E64" s="80"/>
      <c r="F64" s="80"/>
      <c r="G64" s="80"/>
      <c r="H64" s="80"/>
      <c r="I64" s="61" t="n">
        <f aca="false">I40</f>
        <v>391.5860725</v>
      </c>
      <c r="J64" s="67"/>
    </row>
    <row r="65" customFormat="false" ht="12.75" hidden="false" customHeight="false" outlineLevel="0" collapsed="false">
      <c r="A65" s="58" t="s">
        <v>106</v>
      </c>
      <c r="B65" s="80" t="s">
        <v>107</v>
      </c>
      <c r="C65" s="80"/>
      <c r="D65" s="80"/>
      <c r="E65" s="80"/>
      <c r="F65" s="80"/>
      <c r="G65" s="80"/>
      <c r="H65" s="80"/>
      <c r="I65" s="61" t="n">
        <f aca="false">I51</f>
        <v>885.21887468</v>
      </c>
      <c r="J65" s="67"/>
    </row>
    <row r="66" customFormat="false" ht="12.75" hidden="false" customHeight="false" outlineLevel="0" collapsed="false">
      <c r="A66" s="58" t="s">
        <v>108</v>
      </c>
      <c r="B66" s="80" t="s">
        <v>109</v>
      </c>
      <c r="C66" s="80"/>
      <c r="D66" s="80"/>
      <c r="E66" s="80"/>
      <c r="F66" s="80"/>
      <c r="G66" s="80"/>
      <c r="H66" s="80"/>
      <c r="I66" s="61" t="n">
        <f aca="false">I60</f>
        <v>636.15</v>
      </c>
      <c r="J66" s="67"/>
    </row>
    <row r="67" customFormat="false" ht="12.75" hidden="false" customHeight="false" outlineLevel="0" collapsed="false">
      <c r="A67" s="58" t="s">
        <v>110</v>
      </c>
      <c r="B67" s="58"/>
      <c r="C67" s="58"/>
      <c r="D67" s="58"/>
      <c r="E67" s="58"/>
      <c r="F67" s="58"/>
      <c r="G67" s="58"/>
      <c r="H67" s="58"/>
      <c r="I67" s="64" t="n">
        <f aca="false">TRUNC(SUM(I64:I66),2)</f>
        <v>1912.95</v>
      </c>
      <c r="J67" s="67"/>
    </row>
    <row r="68" customFormat="false" ht="12.75" hidden="false" customHeight="false" outlineLevel="0" collapsed="false">
      <c r="A68" s="85"/>
      <c r="B68" s="85"/>
      <c r="C68" s="85"/>
      <c r="D68" s="85"/>
      <c r="E68" s="85"/>
      <c r="F68" s="85"/>
      <c r="G68" s="85"/>
      <c r="H68" s="85"/>
      <c r="I68" s="85"/>
      <c r="J68" s="67"/>
    </row>
    <row r="69" customFormat="false" ht="12.75" hidden="false" customHeight="false" outlineLevel="0" collapsed="false">
      <c r="A69" s="50" t="s">
        <v>111</v>
      </c>
      <c r="B69" s="50"/>
      <c r="C69" s="50"/>
      <c r="D69" s="50"/>
      <c r="E69" s="50"/>
      <c r="F69" s="50"/>
      <c r="G69" s="50"/>
      <c r="H69" s="50"/>
      <c r="I69" s="50"/>
      <c r="J69" s="67"/>
    </row>
    <row r="70" customFormat="false" ht="12.75" hidden="false" customHeight="false" outlineLevel="0" collapsed="false">
      <c r="A70" s="49" t="n">
        <v>3</v>
      </c>
      <c r="B70" s="49" t="s">
        <v>112</v>
      </c>
      <c r="C70" s="49"/>
      <c r="D70" s="49"/>
      <c r="E70" s="49"/>
      <c r="F70" s="49"/>
      <c r="G70" s="49"/>
      <c r="H70" s="76" t="s">
        <v>65</v>
      </c>
      <c r="I70" s="49" t="s">
        <v>66</v>
      </c>
      <c r="J70" s="67"/>
    </row>
    <row r="71" customFormat="false" ht="12.75" hidden="false" customHeight="false" outlineLevel="0" collapsed="false">
      <c r="A71" s="58" t="s">
        <v>37</v>
      </c>
      <c r="B71" s="86" t="s">
        <v>113</v>
      </c>
      <c r="C71" s="86"/>
      <c r="D71" s="86"/>
      <c r="E71" s="86"/>
      <c r="F71" s="86"/>
      <c r="G71" s="86"/>
      <c r="H71" s="87" t="n">
        <f aca="false">5%/12</f>
        <v>0.00416666666666667</v>
      </c>
      <c r="I71" s="88" t="n">
        <f aca="false">H71*I33</f>
        <v>8.39125</v>
      </c>
      <c r="J71" s="67"/>
    </row>
    <row r="72" customFormat="false" ht="12.75" hidden="false" customHeight="false" outlineLevel="0" collapsed="false">
      <c r="A72" s="58" t="s">
        <v>40</v>
      </c>
      <c r="B72" s="86" t="s">
        <v>114</v>
      </c>
      <c r="C72" s="86"/>
      <c r="D72" s="86"/>
      <c r="E72" s="86"/>
      <c r="F72" s="86"/>
      <c r="G72" s="86"/>
      <c r="H72" s="69" t="n">
        <f aca="false">H71*H50</f>
        <v>0.000333333333333333</v>
      </c>
      <c r="I72" s="88" t="n">
        <f aca="false">H72*I33</f>
        <v>0.6713</v>
      </c>
      <c r="J72" s="67"/>
    </row>
    <row r="73" customFormat="false" ht="12.75" hidden="false" customHeight="false" outlineLevel="0" collapsed="false">
      <c r="A73" s="58" t="s">
        <v>43</v>
      </c>
      <c r="B73" s="86" t="s">
        <v>115</v>
      </c>
      <c r="C73" s="86"/>
      <c r="D73" s="86"/>
      <c r="E73" s="86"/>
      <c r="F73" s="86"/>
      <c r="G73" s="86"/>
      <c r="H73" s="69" t="n">
        <v>0.02</v>
      </c>
      <c r="I73" s="88" t="n">
        <f aca="false">H73*I33</f>
        <v>40.278</v>
      </c>
      <c r="J73" s="67"/>
    </row>
    <row r="74" customFormat="false" ht="12.75" hidden="false" customHeight="false" outlineLevel="0" collapsed="false">
      <c r="A74" s="58" t="s">
        <v>45</v>
      </c>
      <c r="B74" s="86" t="s">
        <v>116</v>
      </c>
      <c r="C74" s="86"/>
      <c r="D74" s="86"/>
      <c r="E74" s="86"/>
      <c r="F74" s="86"/>
      <c r="G74" s="86"/>
      <c r="H74" s="89" t="n">
        <f aca="false">7/30/12*100%</f>
        <v>0.0194444444444444</v>
      </c>
      <c r="I74" s="88" t="n">
        <f aca="false">H74*I33</f>
        <v>39.1591666666667</v>
      </c>
      <c r="J74" s="67"/>
    </row>
    <row r="75" customFormat="false" ht="12.75" hidden="false" customHeight="false" outlineLevel="0" collapsed="false">
      <c r="A75" s="58" t="s">
        <v>47</v>
      </c>
      <c r="B75" s="86" t="s">
        <v>117</v>
      </c>
      <c r="C75" s="86"/>
      <c r="D75" s="86"/>
      <c r="E75" s="86"/>
      <c r="F75" s="86"/>
      <c r="G75" s="86"/>
      <c r="H75" s="69" t="n">
        <f aca="false">H74*H51</f>
        <v>0.00715555555555556</v>
      </c>
      <c r="I75" s="88" t="n">
        <f aca="false">H75*I33</f>
        <v>14.4105733333333</v>
      </c>
      <c r="J75" s="67"/>
    </row>
    <row r="76" customFormat="false" ht="12.75" hidden="false" customHeight="false" outlineLevel="0" collapsed="false">
      <c r="A76" s="58" t="s">
        <v>71</v>
      </c>
      <c r="B76" s="86" t="s">
        <v>118</v>
      </c>
      <c r="C76" s="86"/>
      <c r="D76" s="86"/>
      <c r="E76" s="86"/>
      <c r="F76" s="86"/>
      <c r="G76" s="86"/>
      <c r="H76" s="69" t="n">
        <v>0.02</v>
      </c>
      <c r="I76" s="88" t="n">
        <f aca="false">H76*I33</f>
        <v>40.278</v>
      </c>
      <c r="J76" s="67"/>
    </row>
    <row r="77" customFormat="false" ht="12.75" hidden="false" customHeight="false" outlineLevel="0" collapsed="false">
      <c r="A77" s="58" t="s">
        <v>119</v>
      </c>
      <c r="B77" s="58"/>
      <c r="C77" s="58"/>
      <c r="D77" s="58"/>
      <c r="E77" s="58"/>
      <c r="F77" s="58"/>
      <c r="G77" s="58"/>
      <c r="H77" s="90" t="n">
        <f aca="false">TRUNC(SUM(H71:H76),4)</f>
        <v>0.0711</v>
      </c>
      <c r="I77" s="64" t="n">
        <f aca="false">TRUNC(SUM(I71:I76),2)</f>
        <v>143.18</v>
      </c>
      <c r="J77" s="67"/>
    </row>
    <row r="78" customFormat="false" ht="12.75" hidden="false" customHeight="false" outlineLevel="0" collapsed="false">
      <c r="A78" s="91"/>
      <c r="B78" s="91"/>
      <c r="C78" s="91"/>
      <c r="D78" s="91"/>
      <c r="E78" s="91"/>
      <c r="F78" s="91"/>
      <c r="G78" s="91"/>
      <c r="H78" s="91"/>
      <c r="I78" s="91"/>
      <c r="J78" s="67"/>
    </row>
    <row r="79" customFormat="false" ht="12.75" hidden="false" customHeight="false" outlineLevel="0" collapsed="false">
      <c r="A79" s="50" t="s">
        <v>120</v>
      </c>
      <c r="B79" s="50"/>
      <c r="C79" s="50"/>
      <c r="D79" s="50"/>
      <c r="E79" s="50"/>
      <c r="F79" s="50"/>
      <c r="G79" s="50"/>
      <c r="H79" s="50"/>
      <c r="I79" s="50"/>
      <c r="J79" s="67"/>
    </row>
    <row r="80" customFormat="false" ht="12.75" hidden="false" customHeight="false" outlineLevel="0" collapsed="false">
      <c r="A80" s="58" t="s">
        <v>121</v>
      </c>
      <c r="B80" s="58"/>
      <c r="C80" s="58"/>
      <c r="D80" s="58"/>
      <c r="E80" s="58"/>
      <c r="F80" s="58"/>
      <c r="G80" s="58"/>
      <c r="H80" s="58" t="s">
        <v>65</v>
      </c>
      <c r="I80" s="58" t="s">
        <v>66</v>
      </c>
      <c r="J80" s="67"/>
    </row>
    <row r="81" customFormat="false" ht="12.75" hidden="false" customHeight="false" outlineLevel="0" collapsed="false">
      <c r="A81" s="58" t="s">
        <v>37</v>
      </c>
      <c r="B81" s="62" t="s">
        <v>122</v>
      </c>
      <c r="C81" s="62"/>
      <c r="D81" s="62"/>
      <c r="E81" s="62"/>
      <c r="F81" s="62"/>
      <c r="G81" s="62"/>
      <c r="H81" s="69" t="n">
        <f aca="false">(1/12) + (1/12*0.3333)</f>
        <v>0.111108333333333</v>
      </c>
      <c r="I81" s="61" t="n">
        <f aca="false">$I$33*H81</f>
        <v>223.7610725</v>
      </c>
      <c r="J81" s="67"/>
    </row>
    <row r="82" customFormat="false" ht="12.75" hidden="false" customHeight="false" outlineLevel="0" collapsed="false">
      <c r="A82" s="58" t="s">
        <v>40</v>
      </c>
      <c r="B82" s="62" t="s">
        <v>123</v>
      </c>
      <c r="C82" s="62"/>
      <c r="D82" s="62"/>
      <c r="E82" s="62"/>
      <c r="F82" s="62"/>
      <c r="G82" s="62"/>
      <c r="H82" s="69" t="n">
        <v>0.002778</v>
      </c>
      <c r="I82" s="61" t="n">
        <f aca="false">$I$33*H82</f>
        <v>5.5946142</v>
      </c>
      <c r="J82" s="67"/>
    </row>
    <row r="83" customFormat="false" ht="12.75" hidden="false" customHeight="false" outlineLevel="0" collapsed="false">
      <c r="A83" s="58" t="s">
        <v>43</v>
      </c>
      <c r="B83" s="62" t="s">
        <v>124</v>
      </c>
      <c r="C83" s="62"/>
      <c r="D83" s="62"/>
      <c r="E83" s="62"/>
      <c r="F83" s="62"/>
      <c r="G83" s="62"/>
      <c r="H83" s="69" t="n">
        <v>0.000208</v>
      </c>
      <c r="I83" s="61" t="n">
        <f aca="false">$I$33*H83</f>
        <v>0.4188912</v>
      </c>
      <c r="J83" s="67"/>
    </row>
    <row r="84" customFormat="false" ht="12.75" hidden="false" customHeight="false" outlineLevel="0" collapsed="false">
      <c r="A84" s="58" t="s">
        <v>45</v>
      </c>
      <c r="B84" s="62" t="s">
        <v>125</v>
      </c>
      <c r="C84" s="62"/>
      <c r="D84" s="62"/>
      <c r="E84" s="62"/>
      <c r="F84" s="62"/>
      <c r="G84" s="62"/>
      <c r="H84" s="69" t="n">
        <v>0.005</v>
      </c>
      <c r="I84" s="61" t="n">
        <f aca="false">$I$33*H84</f>
        <v>10.0695</v>
      </c>
      <c r="J84" s="67"/>
    </row>
    <row r="85" customFormat="false" ht="12.75" hidden="false" customHeight="false" outlineLevel="0" collapsed="false">
      <c r="A85" s="58" t="s">
        <v>47</v>
      </c>
      <c r="B85" s="62" t="s">
        <v>126</v>
      </c>
      <c r="C85" s="62"/>
      <c r="D85" s="62"/>
      <c r="E85" s="62"/>
      <c r="F85" s="62"/>
      <c r="G85" s="62"/>
      <c r="H85" s="69" t="n">
        <v>0.00074</v>
      </c>
      <c r="I85" s="61" t="n">
        <f aca="false">$I$33*H85</f>
        <v>1.490286</v>
      </c>
      <c r="J85" s="67"/>
    </row>
    <row r="86" customFormat="false" ht="12.75" hidden="false" customHeight="false" outlineLevel="0" collapsed="false">
      <c r="A86" s="58" t="s">
        <v>71</v>
      </c>
      <c r="B86" s="62" t="s">
        <v>127</v>
      </c>
      <c r="C86" s="62"/>
      <c r="D86" s="62"/>
      <c r="E86" s="62"/>
      <c r="F86" s="62"/>
      <c r="G86" s="62"/>
      <c r="H86" s="69" t="n">
        <v>0.002778</v>
      </c>
      <c r="I86" s="61" t="n">
        <f aca="false">$I$33*H86</f>
        <v>5.5946142</v>
      </c>
      <c r="J86" s="67"/>
    </row>
    <row r="87" customFormat="false" ht="12.75" hidden="false" customHeight="false" outlineLevel="0" collapsed="false">
      <c r="A87" s="58"/>
      <c r="B87" s="58" t="s">
        <v>128</v>
      </c>
      <c r="C87" s="58"/>
      <c r="D87" s="58"/>
      <c r="E87" s="58"/>
      <c r="F87" s="58"/>
      <c r="G87" s="58"/>
      <c r="H87" s="71" t="n">
        <f aca="false">H81+H82+H83+H84+H85+H86</f>
        <v>0.122612333333333</v>
      </c>
      <c r="I87" s="64" t="n">
        <f aca="false">I81+I82+I83+I84+I85+I86</f>
        <v>246.9289781</v>
      </c>
      <c r="J87" s="67"/>
    </row>
    <row r="88" customFormat="false" ht="12.75" hidden="false" customHeight="false" outlineLevel="0" collapsed="false">
      <c r="A88" s="92"/>
      <c r="B88" s="92"/>
      <c r="C88" s="92"/>
      <c r="D88" s="92"/>
      <c r="E88" s="92"/>
      <c r="F88" s="92"/>
      <c r="G88" s="92"/>
      <c r="H88" s="92"/>
      <c r="I88" s="92"/>
      <c r="J88" s="67"/>
    </row>
    <row r="89" customFormat="false" ht="12.75" hidden="false" customHeight="false" outlineLevel="0" collapsed="false">
      <c r="A89" s="49" t="s">
        <v>129</v>
      </c>
      <c r="B89" s="49"/>
      <c r="C89" s="49"/>
      <c r="D89" s="49"/>
      <c r="E89" s="49"/>
      <c r="F89" s="49"/>
      <c r="G89" s="49"/>
      <c r="H89" s="49" t="s">
        <v>65</v>
      </c>
      <c r="I89" s="49" t="s">
        <v>66</v>
      </c>
      <c r="J89" s="67"/>
    </row>
    <row r="90" customFormat="false" ht="12.75" hidden="false" customHeight="false" outlineLevel="0" collapsed="false">
      <c r="A90" s="49" t="s">
        <v>37</v>
      </c>
      <c r="B90" s="48" t="s">
        <v>130</v>
      </c>
      <c r="C90" s="48"/>
      <c r="D90" s="48"/>
      <c r="E90" s="48"/>
      <c r="F90" s="48"/>
      <c r="G90" s="48"/>
      <c r="H90" s="93" t="n">
        <v>0</v>
      </c>
      <c r="I90" s="57" t="n">
        <f aca="false">$I$33*H90</f>
        <v>0</v>
      </c>
      <c r="J90" s="67"/>
    </row>
    <row r="91" customFormat="false" ht="12.75" hidden="false" customHeight="false" outlineLevel="0" collapsed="false">
      <c r="A91" s="49" t="s">
        <v>131</v>
      </c>
      <c r="B91" s="49"/>
      <c r="C91" s="49"/>
      <c r="D91" s="49"/>
      <c r="E91" s="49"/>
      <c r="F91" s="49"/>
      <c r="G91" s="49"/>
      <c r="H91" s="94" t="n">
        <f aca="false">H90</f>
        <v>0</v>
      </c>
      <c r="I91" s="95" t="n">
        <f aca="false">I90</f>
        <v>0</v>
      </c>
      <c r="J91" s="67"/>
    </row>
    <row r="92" customFormat="false" ht="12.75" hidden="false" customHeight="false" outlineLevel="0" collapsed="false">
      <c r="A92" s="96"/>
      <c r="B92" s="96"/>
      <c r="C92" s="96"/>
      <c r="D92" s="96"/>
      <c r="E92" s="96"/>
      <c r="F92" s="96"/>
      <c r="G92" s="96"/>
      <c r="H92" s="96"/>
      <c r="I92" s="96"/>
      <c r="J92" s="67"/>
    </row>
    <row r="93" customFormat="false" ht="12.75" hidden="false" customHeight="false" outlineLevel="0" collapsed="false">
      <c r="A93" s="84" t="s">
        <v>132</v>
      </c>
      <c r="B93" s="84"/>
      <c r="C93" s="84"/>
      <c r="D93" s="84"/>
      <c r="E93" s="84"/>
      <c r="F93" s="84"/>
      <c r="G93" s="84"/>
      <c r="H93" s="84"/>
      <c r="I93" s="84"/>
      <c r="J93" s="67"/>
    </row>
    <row r="94" customFormat="false" ht="12.75" hidden="false" customHeight="false" outlineLevel="0" collapsed="false">
      <c r="A94" s="58" t="s">
        <v>133</v>
      </c>
      <c r="B94" s="58"/>
      <c r="C94" s="58"/>
      <c r="D94" s="58"/>
      <c r="E94" s="58"/>
      <c r="F94" s="58"/>
      <c r="G94" s="58"/>
      <c r="H94" s="58"/>
      <c r="I94" s="58" t="s">
        <v>66</v>
      </c>
      <c r="J94" s="67"/>
    </row>
    <row r="95" customFormat="false" ht="12.75" hidden="false" customHeight="false" outlineLevel="0" collapsed="false">
      <c r="A95" s="58" t="s">
        <v>134</v>
      </c>
      <c r="B95" s="80" t="s">
        <v>135</v>
      </c>
      <c r="C95" s="80"/>
      <c r="D95" s="80"/>
      <c r="E95" s="80"/>
      <c r="F95" s="80"/>
      <c r="G95" s="80"/>
      <c r="H95" s="80"/>
      <c r="I95" s="61" t="n">
        <f aca="false">I87</f>
        <v>246.9289781</v>
      </c>
      <c r="J95" s="67"/>
    </row>
    <row r="96" customFormat="false" ht="12.75" hidden="false" customHeight="false" outlineLevel="0" collapsed="false">
      <c r="A96" s="58" t="s">
        <v>136</v>
      </c>
      <c r="B96" s="80" t="s">
        <v>137</v>
      </c>
      <c r="C96" s="80"/>
      <c r="D96" s="80"/>
      <c r="E96" s="80"/>
      <c r="F96" s="80"/>
      <c r="G96" s="80"/>
      <c r="H96" s="80"/>
      <c r="I96" s="61" t="n">
        <f aca="false">I91</f>
        <v>0</v>
      </c>
      <c r="J96" s="67"/>
    </row>
    <row r="97" customFormat="false" ht="12.75" hidden="false" customHeight="false" outlineLevel="0" collapsed="false">
      <c r="A97" s="58" t="s">
        <v>138</v>
      </c>
      <c r="B97" s="58"/>
      <c r="C97" s="58"/>
      <c r="D97" s="58"/>
      <c r="E97" s="58"/>
      <c r="F97" s="58"/>
      <c r="G97" s="58"/>
      <c r="H97" s="58"/>
      <c r="I97" s="64" t="n">
        <f aca="false">TRUNC(SUM(I95:I96),2)</f>
        <v>246.92</v>
      </c>
      <c r="J97" s="67"/>
    </row>
    <row r="98" customFormat="false" ht="12.75" hidden="false" customHeight="false" outlineLevel="0" collapsed="false">
      <c r="A98" s="85"/>
      <c r="B98" s="85"/>
      <c r="C98" s="85"/>
      <c r="D98" s="85"/>
      <c r="E98" s="85"/>
      <c r="F98" s="85"/>
      <c r="G98" s="85"/>
      <c r="H98" s="85"/>
      <c r="I98" s="85"/>
      <c r="J98" s="67"/>
    </row>
    <row r="99" customFormat="false" ht="12.75" hidden="false" customHeight="false" outlineLevel="0" collapsed="false">
      <c r="A99" s="50" t="s">
        <v>139</v>
      </c>
      <c r="B99" s="50"/>
      <c r="C99" s="50"/>
      <c r="D99" s="50"/>
      <c r="E99" s="50"/>
      <c r="F99" s="50"/>
      <c r="G99" s="50"/>
      <c r="H99" s="50"/>
      <c r="I99" s="50"/>
      <c r="J99" s="67"/>
    </row>
    <row r="100" customFormat="false" ht="12.75" hidden="false" customHeight="false" outlineLevel="0" collapsed="false">
      <c r="A100" s="49" t="n">
        <v>5</v>
      </c>
      <c r="B100" s="49" t="s">
        <v>140</v>
      </c>
      <c r="C100" s="49"/>
      <c r="D100" s="49"/>
      <c r="E100" s="49"/>
      <c r="F100" s="49"/>
      <c r="G100" s="49"/>
      <c r="H100" s="49"/>
      <c r="I100" s="49" t="s">
        <v>66</v>
      </c>
      <c r="J100" s="67"/>
    </row>
    <row r="101" customFormat="false" ht="12.75" hidden="false" customHeight="false" outlineLevel="0" collapsed="false">
      <c r="A101" s="49" t="s">
        <v>37</v>
      </c>
      <c r="B101" s="97" t="s">
        <v>141</v>
      </c>
      <c r="C101" s="97"/>
      <c r="D101" s="97"/>
      <c r="E101" s="97"/>
      <c r="F101" s="97"/>
      <c r="G101" s="97"/>
      <c r="H101" s="47" t="s">
        <v>95</v>
      </c>
      <c r="I101" s="57" t="n">
        <f aca="false">'Insumos-Fardamentos'!D9</f>
        <v>50.825</v>
      </c>
      <c r="J101" s="67"/>
    </row>
    <row r="102" customFormat="false" ht="12.75" hidden="false" customHeight="false" outlineLevel="0" collapsed="false">
      <c r="A102" s="49" t="s">
        <v>40</v>
      </c>
      <c r="B102" s="97" t="s">
        <v>142</v>
      </c>
      <c r="C102" s="97"/>
      <c r="D102" s="97"/>
      <c r="E102" s="97"/>
      <c r="F102" s="97"/>
      <c r="G102" s="97"/>
      <c r="H102" s="47" t="s">
        <v>95</v>
      </c>
      <c r="I102" s="57"/>
      <c r="J102" s="67"/>
    </row>
    <row r="103" customFormat="false" ht="12.75" hidden="false" customHeight="false" outlineLevel="0" collapsed="false">
      <c r="A103" s="98" t="s">
        <v>43</v>
      </c>
      <c r="B103" s="97" t="s">
        <v>143</v>
      </c>
      <c r="C103" s="97"/>
      <c r="D103" s="97"/>
      <c r="E103" s="97"/>
      <c r="F103" s="97"/>
      <c r="G103" s="97"/>
      <c r="H103" s="47" t="s">
        <v>95</v>
      </c>
      <c r="I103" s="57" t="n">
        <v>0</v>
      </c>
      <c r="J103" s="67"/>
    </row>
    <row r="104" customFormat="false" ht="12.75" hidden="false" customHeight="false" outlineLevel="0" collapsed="false">
      <c r="A104" s="98" t="s">
        <v>45</v>
      </c>
      <c r="B104" s="97" t="s">
        <v>144</v>
      </c>
      <c r="C104" s="97"/>
      <c r="D104" s="97"/>
      <c r="E104" s="97"/>
      <c r="F104" s="97"/>
      <c r="G104" s="97"/>
      <c r="H104" s="47" t="s">
        <v>95</v>
      </c>
      <c r="I104" s="57" t="n">
        <v>0</v>
      </c>
      <c r="J104" s="67"/>
    </row>
    <row r="105" customFormat="false" ht="12.75" hidden="false" customHeight="false" outlineLevel="0" collapsed="false">
      <c r="A105" s="98" t="s">
        <v>47</v>
      </c>
      <c r="B105" s="97" t="s">
        <v>145</v>
      </c>
      <c r="C105" s="97"/>
      <c r="D105" s="97"/>
      <c r="E105" s="97"/>
      <c r="F105" s="97"/>
      <c r="G105" s="97"/>
      <c r="H105" s="47" t="s">
        <v>95</v>
      </c>
      <c r="I105" s="57" t="n">
        <f aca="false">'Insumos-Fardamentos'!D14</f>
        <v>47.26</v>
      </c>
      <c r="J105" s="67"/>
    </row>
    <row r="106" customFormat="false" ht="12.75" hidden="false" customHeight="false" outlineLevel="0" collapsed="false">
      <c r="A106" s="49" t="s">
        <v>146</v>
      </c>
      <c r="B106" s="49"/>
      <c r="C106" s="49"/>
      <c r="D106" s="49"/>
      <c r="E106" s="49"/>
      <c r="F106" s="49"/>
      <c r="G106" s="49"/>
      <c r="H106" s="94" t="s">
        <v>95</v>
      </c>
      <c r="I106" s="95" t="n">
        <f aca="false">TRUNC(SUM(I101:I105),2)</f>
        <v>98.08</v>
      </c>
      <c r="J106" s="67"/>
    </row>
    <row r="107" customFormat="false" ht="12.75" hidden="false" customHeight="false" outlineLevel="0" collapsed="false">
      <c r="A107" s="85"/>
      <c r="B107" s="85"/>
      <c r="C107" s="85"/>
      <c r="D107" s="85"/>
      <c r="E107" s="85"/>
      <c r="F107" s="85"/>
      <c r="G107" s="85"/>
      <c r="H107" s="85"/>
      <c r="I107" s="85"/>
      <c r="J107" s="67"/>
    </row>
    <row r="108" customFormat="false" ht="12.75" hidden="false" customHeight="false" outlineLevel="0" collapsed="false">
      <c r="A108" s="50" t="s">
        <v>147</v>
      </c>
      <c r="B108" s="50"/>
      <c r="C108" s="50"/>
      <c r="D108" s="50"/>
      <c r="E108" s="50"/>
      <c r="F108" s="50"/>
      <c r="G108" s="50"/>
      <c r="H108" s="50"/>
      <c r="I108" s="50"/>
      <c r="J108" s="67"/>
    </row>
    <row r="109" customFormat="false" ht="12.75" hidden="false" customHeight="false" outlineLevel="0" collapsed="false">
      <c r="A109" s="49" t="n">
        <v>6</v>
      </c>
      <c r="B109" s="49" t="s">
        <v>148</v>
      </c>
      <c r="C109" s="49"/>
      <c r="D109" s="49"/>
      <c r="E109" s="49"/>
      <c r="F109" s="49"/>
      <c r="G109" s="49"/>
      <c r="H109" s="49" t="s">
        <v>65</v>
      </c>
      <c r="I109" s="49" t="s">
        <v>66</v>
      </c>
      <c r="J109" s="67"/>
    </row>
    <row r="110" customFormat="false" ht="12.75" hidden="false" customHeight="false" outlineLevel="0" collapsed="false">
      <c r="A110" s="49" t="s">
        <v>37</v>
      </c>
      <c r="B110" s="48" t="s">
        <v>149</v>
      </c>
      <c r="C110" s="48"/>
      <c r="D110" s="48"/>
      <c r="E110" s="48"/>
      <c r="F110" s="48"/>
      <c r="G110" s="48"/>
      <c r="H110" s="99" t="n">
        <v>0.05</v>
      </c>
      <c r="I110" s="57" t="n">
        <f aca="false">TRUNC(H110*I134,2)</f>
        <v>220.75</v>
      </c>
      <c r="J110" s="67"/>
    </row>
    <row r="111" customFormat="false" ht="12.75" hidden="false" customHeight="false" outlineLevel="0" collapsed="false">
      <c r="A111" s="49" t="s">
        <v>40</v>
      </c>
      <c r="B111" s="48" t="s">
        <v>150</v>
      </c>
      <c r="C111" s="48"/>
      <c r="D111" s="48"/>
      <c r="E111" s="48"/>
      <c r="F111" s="48"/>
      <c r="G111" s="48"/>
      <c r="H111" s="99" t="n">
        <v>0.05</v>
      </c>
      <c r="I111" s="57" t="n">
        <f aca="false">TRUNC(H111*(I110+I134),2)</f>
        <v>231.78</v>
      </c>
      <c r="J111" s="67"/>
    </row>
    <row r="112" customFormat="false" ht="12.75" hidden="false" customHeight="false" outlineLevel="0" collapsed="false">
      <c r="A112" s="49" t="s">
        <v>43</v>
      </c>
      <c r="B112" s="100" t="s">
        <v>151</v>
      </c>
      <c r="C112" s="100"/>
      <c r="D112" s="100"/>
      <c r="E112" s="100"/>
      <c r="F112" s="100"/>
      <c r="G112" s="100"/>
      <c r="H112" s="101"/>
      <c r="I112" s="57"/>
      <c r="J112" s="67"/>
    </row>
    <row r="113" customFormat="false" ht="12.75" hidden="false" customHeight="false" outlineLevel="0" collapsed="false">
      <c r="A113" s="49" t="s">
        <v>152</v>
      </c>
      <c r="B113" s="48" t="s">
        <v>153</v>
      </c>
      <c r="C113" s="48"/>
      <c r="D113" s="48"/>
      <c r="E113" s="48"/>
      <c r="F113" s="48"/>
      <c r="G113" s="48"/>
      <c r="H113" s="102" t="n">
        <v>0.0065</v>
      </c>
      <c r="I113" s="57" t="n">
        <f aca="false">TRUNC(H113*I123,2)</f>
        <v>34.63</v>
      </c>
      <c r="J113" s="67"/>
    </row>
    <row r="114" customFormat="false" ht="12.75" hidden="false" customHeight="false" outlineLevel="0" collapsed="false">
      <c r="A114" s="49" t="s">
        <v>154</v>
      </c>
      <c r="B114" s="48" t="s">
        <v>155</v>
      </c>
      <c r="C114" s="48"/>
      <c r="D114" s="48"/>
      <c r="E114" s="48"/>
      <c r="F114" s="48"/>
      <c r="G114" s="48"/>
      <c r="H114" s="103" t="n">
        <v>0.03</v>
      </c>
      <c r="I114" s="57" t="n">
        <f aca="false">TRUNC(H114*I123,2)</f>
        <v>159.85</v>
      </c>
      <c r="J114" s="67"/>
    </row>
    <row r="115" customFormat="false" ht="12.75" hidden="false" customHeight="false" outlineLevel="0" collapsed="false">
      <c r="A115" s="49" t="s">
        <v>156</v>
      </c>
      <c r="B115" s="48" t="s">
        <v>157</v>
      </c>
      <c r="C115" s="48"/>
      <c r="D115" s="48"/>
      <c r="E115" s="48"/>
      <c r="F115" s="48"/>
      <c r="G115" s="48"/>
      <c r="H115" s="104" t="n">
        <v>0.05</v>
      </c>
      <c r="I115" s="57" t="n">
        <f aca="false">TRUNC(H115*I123,2)</f>
        <v>266.42</v>
      </c>
      <c r="J115" s="67"/>
    </row>
    <row r="116" customFormat="false" ht="12.75" hidden="false" customHeight="false" outlineLevel="0" collapsed="false">
      <c r="A116" s="49" t="s">
        <v>158</v>
      </c>
      <c r="B116" s="49"/>
      <c r="C116" s="49"/>
      <c r="D116" s="49"/>
      <c r="E116" s="49"/>
      <c r="F116" s="49"/>
      <c r="G116" s="49"/>
      <c r="H116" s="102" t="n">
        <f aca="false">SUM(H110:H115)</f>
        <v>0.1865</v>
      </c>
      <c r="I116" s="95" t="n">
        <f aca="false">TRUNC(SUM(I110:I115),2)</f>
        <v>913.43</v>
      </c>
      <c r="J116" s="67"/>
    </row>
    <row r="117" customFormat="false" ht="76.5" hidden="false" customHeight="true" outlineLevel="0" collapsed="false">
      <c r="A117" s="52"/>
      <c r="B117" s="105"/>
      <c r="C117" s="105"/>
      <c r="D117" s="105"/>
      <c r="E117" s="105"/>
      <c r="F117" s="105"/>
      <c r="G117" s="105"/>
      <c r="H117" s="105"/>
      <c r="I117" s="105"/>
    </row>
    <row r="118" customFormat="false" ht="12.75" hidden="false" customHeight="false" outlineLevel="0" collapsed="false">
      <c r="A118" s="106" t="s">
        <v>159</v>
      </c>
      <c r="B118" s="107" t="s">
        <v>160</v>
      </c>
      <c r="C118" s="107"/>
      <c r="D118" s="107"/>
      <c r="E118" s="107"/>
      <c r="F118" s="107"/>
      <c r="G118" s="107"/>
      <c r="H118" s="108" t="n">
        <f aca="false">TRUNC(H113+H114+H115,4)</f>
        <v>0.0865</v>
      </c>
      <c r="I118" s="109"/>
    </row>
    <row r="119" customFormat="false" ht="12.75" hidden="false" customHeight="false" outlineLevel="0" collapsed="false">
      <c r="A119" s="110"/>
      <c r="B119" s="111" t="n">
        <v>100</v>
      </c>
      <c r="C119" s="111"/>
      <c r="D119" s="111"/>
      <c r="E119" s="111"/>
      <c r="F119" s="111"/>
      <c r="G119" s="111"/>
      <c r="H119" s="112"/>
      <c r="I119" s="113"/>
    </row>
    <row r="120" customFormat="false" ht="12.75" hidden="false" customHeight="false" outlineLevel="0" collapsed="false">
      <c r="A120" s="114"/>
      <c r="B120" s="111"/>
      <c r="C120" s="111"/>
      <c r="D120" s="111"/>
      <c r="E120" s="111"/>
      <c r="F120" s="111"/>
      <c r="G120" s="111"/>
      <c r="H120" s="112"/>
      <c r="I120" s="113"/>
    </row>
    <row r="121" customFormat="false" ht="12.75" hidden="false" customHeight="false" outlineLevel="0" collapsed="false">
      <c r="A121" s="110" t="s">
        <v>161</v>
      </c>
      <c r="B121" s="111" t="s">
        <v>162</v>
      </c>
      <c r="C121" s="111"/>
      <c r="D121" s="111"/>
      <c r="E121" s="111"/>
      <c r="F121" s="111"/>
      <c r="G121" s="111"/>
      <c r="H121" s="112"/>
      <c r="I121" s="113" t="n">
        <f aca="false">TRUNC(I134+I110+I111,2)</f>
        <v>4867.56</v>
      </c>
    </row>
    <row r="122" customFormat="false" ht="12.75" hidden="false" customHeight="false" outlineLevel="0" collapsed="false">
      <c r="A122" s="110"/>
      <c r="B122" s="111"/>
      <c r="C122" s="111"/>
      <c r="D122" s="111"/>
      <c r="E122" s="111"/>
      <c r="F122" s="111"/>
      <c r="G122" s="111"/>
      <c r="H122" s="112"/>
      <c r="I122" s="113"/>
    </row>
    <row r="123" customFormat="false" ht="12.75" hidden="false" customHeight="false" outlineLevel="0" collapsed="false">
      <c r="A123" s="110" t="s">
        <v>163</v>
      </c>
      <c r="B123" s="111" t="s">
        <v>164</v>
      </c>
      <c r="C123" s="111"/>
      <c r="D123" s="111"/>
      <c r="E123" s="111"/>
      <c r="F123" s="111"/>
      <c r="G123" s="111"/>
      <c r="H123" s="112"/>
      <c r="I123" s="113" t="n">
        <f aca="false">I121/(1-H118)</f>
        <v>5328.47290640394</v>
      </c>
    </row>
    <row r="124" customFormat="false" ht="12.75" hidden="false" customHeight="false" outlineLevel="0" collapsed="false">
      <c r="A124" s="110"/>
      <c r="B124" s="111"/>
      <c r="C124" s="111"/>
      <c r="D124" s="111"/>
      <c r="E124" s="111"/>
      <c r="F124" s="111"/>
      <c r="G124" s="111"/>
      <c r="H124" s="112"/>
      <c r="I124" s="113"/>
    </row>
    <row r="125" customFormat="false" ht="12.75" hidden="false" customHeight="false" outlineLevel="0" collapsed="false">
      <c r="A125" s="115"/>
      <c r="B125" s="116" t="s">
        <v>165</v>
      </c>
      <c r="C125" s="116"/>
      <c r="D125" s="116"/>
      <c r="E125" s="116"/>
      <c r="F125" s="116"/>
      <c r="G125" s="116"/>
      <c r="H125" s="117"/>
      <c r="I125" s="118" t="n">
        <f aca="false">TRUNC(I123-I121,2)</f>
        <v>460.91</v>
      </c>
      <c r="K125" s="119"/>
    </row>
    <row r="126" customFormat="false" ht="12.75" hidden="false" customHeight="false" outlineLevel="0" collapsed="false">
      <c r="A126" s="52"/>
      <c r="B126" s="52"/>
      <c r="C126" s="52"/>
      <c r="D126" s="52"/>
      <c r="E126" s="52"/>
      <c r="F126" s="52"/>
      <c r="G126" s="52"/>
      <c r="H126" s="52"/>
      <c r="I126" s="52"/>
    </row>
    <row r="127" customFormat="false" ht="12.75" hidden="false" customHeight="false" outlineLevel="0" collapsed="false">
      <c r="A127" s="84" t="s">
        <v>166</v>
      </c>
      <c r="B127" s="84"/>
      <c r="C127" s="84"/>
      <c r="D127" s="84"/>
      <c r="E127" s="84"/>
      <c r="F127" s="84"/>
      <c r="G127" s="84"/>
      <c r="H127" s="84"/>
      <c r="I127" s="84"/>
      <c r="K127" s="120"/>
    </row>
    <row r="128" customFormat="false" ht="12.75" hidden="false" customHeight="false" outlineLevel="0" collapsed="false">
      <c r="A128" s="49" t="s">
        <v>167</v>
      </c>
      <c r="B128" s="49"/>
      <c r="C128" s="49"/>
      <c r="D128" s="49"/>
      <c r="E128" s="49"/>
      <c r="F128" s="49"/>
      <c r="G128" s="49"/>
      <c r="H128" s="49"/>
      <c r="I128" s="49" t="s">
        <v>66</v>
      </c>
    </row>
    <row r="129" customFormat="false" ht="12.75" hidden="false" customHeight="false" outlineLevel="0" collapsed="false">
      <c r="A129" s="47" t="s">
        <v>37</v>
      </c>
      <c r="B129" s="48" t="str">
        <f aca="false">A24</f>
        <v>MÓDULO 1 - COMPOSIÇÃO DA REMUNERAÇÃO</v>
      </c>
      <c r="C129" s="48"/>
      <c r="D129" s="48"/>
      <c r="E129" s="48"/>
      <c r="F129" s="48"/>
      <c r="G129" s="48"/>
      <c r="H129" s="48"/>
      <c r="I129" s="57" t="n">
        <f aca="false">I33</f>
        <v>2013.9</v>
      </c>
    </row>
    <row r="130" customFormat="false" ht="12.75" hidden="false" customHeight="false" outlineLevel="0" collapsed="false">
      <c r="A130" s="47" t="s">
        <v>40</v>
      </c>
      <c r="B130" s="48" t="str">
        <f aca="false">A35</f>
        <v>MÓDULO 2 – ENCARGOS E BENEFÍCIOS ANUAIS, MENSAIS E DIÁRIOS</v>
      </c>
      <c r="C130" s="48"/>
      <c r="D130" s="48"/>
      <c r="E130" s="48"/>
      <c r="F130" s="48"/>
      <c r="G130" s="48"/>
      <c r="H130" s="48"/>
      <c r="I130" s="57" t="n">
        <f aca="false">I67</f>
        <v>1912.95</v>
      </c>
    </row>
    <row r="131" customFormat="false" ht="12.75" hidden="false" customHeight="false" outlineLevel="0" collapsed="false">
      <c r="A131" s="47" t="s">
        <v>43</v>
      </c>
      <c r="B131" s="48" t="str">
        <f aca="false">A69</f>
        <v>MÓDULO 3 – PROVISÃO PARA RESCISÃO</v>
      </c>
      <c r="C131" s="48"/>
      <c r="D131" s="48"/>
      <c r="E131" s="48"/>
      <c r="F131" s="48"/>
      <c r="G131" s="48"/>
      <c r="H131" s="48"/>
      <c r="I131" s="57" t="n">
        <f aca="false">I77</f>
        <v>143.18</v>
      </c>
      <c r="K131" s="120"/>
    </row>
    <row r="132" customFormat="false" ht="12.75" hidden="false" customHeight="false" outlineLevel="0" collapsed="false">
      <c r="A132" s="47" t="s">
        <v>45</v>
      </c>
      <c r="B132" s="48" t="str">
        <f aca="false">A79</f>
        <v>MÓDULO 4 – CUSTO DE REPOSIÇÃO DO PROFISSIONAL AUSENTE</v>
      </c>
      <c r="C132" s="48"/>
      <c r="D132" s="48"/>
      <c r="E132" s="48"/>
      <c r="F132" s="48"/>
      <c r="G132" s="48"/>
      <c r="H132" s="48"/>
      <c r="I132" s="57" t="n">
        <f aca="false">I97</f>
        <v>246.92</v>
      </c>
      <c r="K132" s="120"/>
    </row>
    <row r="133" customFormat="false" ht="12.75" hidden="false" customHeight="false" outlineLevel="0" collapsed="false">
      <c r="A133" s="47" t="s">
        <v>47</v>
      </c>
      <c r="B133" s="48" t="str">
        <f aca="false">A99</f>
        <v>MÓDULO 5 – INSUMOS DIVERSOS</v>
      </c>
      <c r="C133" s="48"/>
      <c r="D133" s="48"/>
      <c r="E133" s="48"/>
      <c r="F133" s="48"/>
      <c r="G133" s="48"/>
      <c r="H133" s="48"/>
      <c r="I133" s="57" t="n">
        <f aca="false">I106</f>
        <v>98.08</v>
      </c>
    </row>
    <row r="134" customFormat="false" ht="12.75" hidden="false" customHeight="false" outlineLevel="0" collapsed="false">
      <c r="A134" s="49"/>
      <c r="B134" s="49" t="s">
        <v>168</v>
      </c>
      <c r="C134" s="49"/>
      <c r="D134" s="49"/>
      <c r="E134" s="49"/>
      <c r="F134" s="49"/>
      <c r="G134" s="49"/>
      <c r="H134" s="49"/>
      <c r="I134" s="95" t="n">
        <f aca="false">TRUNC(SUM(I129:I133),2)</f>
        <v>4415.03</v>
      </c>
      <c r="K134" s="119"/>
    </row>
    <row r="135" customFormat="false" ht="12.75" hidden="false" customHeight="false" outlineLevel="0" collapsed="false">
      <c r="A135" s="47" t="s">
        <v>71</v>
      </c>
      <c r="B135" s="48" t="str">
        <f aca="false">A108</f>
        <v>MÓDULO 6 – CUSTOS INDIRETOS, TRIBUTOS E LUCRO</v>
      </c>
      <c r="C135" s="48"/>
      <c r="D135" s="48"/>
      <c r="E135" s="48"/>
      <c r="F135" s="48"/>
      <c r="G135" s="48"/>
      <c r="H135" s="48"/>
      <c r="I135" s="57" t="n">
        <f aca="false">I116</f>
        <v>913.43</v>
      </c>
    </row>
    <row r="136" customFormat="false" ht="12.75" hidden="false" customHeight="false" outlineLevel="0" collapsed="false">
      <c r="A136" s="49" t="s">
        <v>169</v>
      </c>
      <c r="B136" s="49"/>
      <c r="C136" s="49"/>
      <c r="D136" s="49"/>
      <c r="E136" s="49"/>
      <c r="F136" s="49"/>
      <c r="G136" s="49"/>
      <c r="H136" s="49"/>
      <c r="I136" s="95" t="n">
        <f aca="false">TRUNC(SUM(I134:I135),2)</f>
        <v>5328.46</v>
      </c>
    </row>
    <row r="137" customFormat="false" ht="13.5" hidden="false" customHeight="false" outlineLevel="0" collapsed="false">
      <c r="A137" s="121"/>
      <c r="B137" s="121"/>
      <c r="C137" s="121"/>
      <c r="D137" s="121"/>
      <c r="E137" s="121"/>
      <c r="F137" s="121"/>
      <c r="G137" s="121"/>
      <c r="H137" s="121"/>
      <c r="I137" s="121"/>
    </row>
    <row r="138" customFormat="false" ht="13.5" hidden="true" customHeight="false" outlineLevel="0" collapsed="false">
      <c r="A138" s="52"/>
      <c r="B138" s="52" t="s">
        <v>170</v>
      </c>
      <c r="C138" s="52"/>
      <c r="D138" s="52"/>
      <c r="E138" s="52"/>
      <c r="F138" s="52"/>
      <c r="G138" s="52"/>
      <c r="H138" s="66"/>
      <c r="I138" s="66"/>
    </row>
    <row r="139" customFormat="false" ht="40.5" hidden="true" customHeight="true" outlineLevel="0" collapsed="false">
      <c r="A139" s="122" t="s">
        <v>171</v>
      </c>
      <c r="B139" s="122"/>
      <c r="C139" s="122" t="s">
        <v>172</v>
      </c>
      <c r="D139" s="122"/>
      <c r="E139" s="122" t="s">
        <v>173</v>
      </c>
      <c r="F139" s="122"/>
      <c r="G139" s="123" t="s">
        <v>174</v>
      </c>
      <c r="H139" s="122" t="s">
        <v>175</v>
      </c>
      <c r="I139" s="124" t="s">
        <v>66</v>
      </c>
    </row>
    <row r="140" customFormat="false" ht="13.5" hidden="true" customHeight="false" outlineLevel="0" collapsed="false">
      <c r="A140" s="125" t="s">
        <v>176</v>
      </c>
      <c r="B140" s="125"/>
      <c r="C140" s="126" t="s">
        <v>177</v>
      </c>
      <c r="D140" s="126"/>
      <c r="E140" s="127"/>
      <c r="F140" s="127"/>
      <c r="G140" s="128" t="s">
        <v>177</v>
      </c>
      <c r="H140" s="129"/>
      <c r="I140" s="130" t="n">
        <v>0</v>
      </c>
    </row>
    <row r="141" customFormat="false" ht="13.5" hidden="true" customHeight="false" outlineLevel="0" collapsed="false">
      <c r="A141" s="131" t="s">
        <v>178</v>
      </c>
      <c r="B141" s="131"/>
      <c r="C141" s="132" t="s">
        <v>177</v>
      </c>
      <c r="D141" s="132"/>
      <c r="E141" s="133"/>
      <c r="F141" s="133"/>
      <c r="G141" s="134" t="s">
        <v>177</v>
      </c>
      <c r="H141" s="135"/>
      <c r="I141" s="136" t="n">
        <v>0</v>
      </c>
    </row>
    <row r="142" customFormat="false" ht="13.5" hidden="true" customHeight="false" outlineLevel="0" collapsed="false">
      <c r="A142" s="131" t="s">
        <v>179</v>
      </c>
      <c r="B142" s="131"/>
      <c r="C142" s="132" t="s">
        <v>177</v>
      </c>
      <c r="D142" s="132"/>
      <c r="E142" s="133"/>
      <c r="F142" s="133"/>
      <c r="G142" s="134" t="s">
        <v>177</v>
      </c>
      <c r="H142" s="135"/>
      <c r="I142" s="136" t="n">
        <v>0</v>
      </c>
    </row>
    <row r="143" customFormat="false" ht="13.5" hidden="true" customHeight="false" outlineLevel="0" collapsed="false">
      <c r="A143" s="131" t="s">
        <v>180</v>
      </c>
      <c r="B143" s="131"/>
      <c r="C143" s="132" t="s">
        <v>177</v>
      </c>
      <c r="D143" s="132"/>
      <c r="E143" s="133"/>
      <c r="F143" s="133"/>
      <c r="G143" s="134" t="s">
        <v>177</v>
      </c>
      <c r="H143" s="135"/>
      <c r="I143" s="136" t="n">
        <v>0</v>
      </c>
    </row>
    <row r="144" customFormat="false" ht="13.5" hidden="true" customHeight="false" outlineLevel="0" collapsed="false">
      <c r="A144" s="137"/>
      <c r="B144" s="137"/>
      <c r="C144" s="133"/>
      <c r="D144" s="133"/>
      <c r="E144" s="133"/>
      <c r="F144" s="133"/>
      <c r="G144" s="138"/>
      <c r="H144" s="139"/>
      <c r="I144" s="136"/>
    </row>
    <row r="145" customFormat="false" ht="13.5" hidden="true" customHeight="false" outlineLevel="0" collapsed="false">
      <c r="A145" s="140"/>
      <c r="B145" s="140"/>
      <c r="C145" s="141"/>
      <c r="D145" s="141"/>
      <c r="E145" s="141"/>
      <c r="F145" s="141"/>
      <c r="G145" s="142"/>
      <c r="H145" s="143"/>
      <c r="I145" s="144"/>
    </row>
    <row r="146" customFormat="false" ht="13.5" hidden="true" customHeight="false" outlineLevel="0" collapsed="false">
      <c r="A146" s="145" t="s">
        <v>181</v>
      </c>
      <c r="B146" s="145"/>
      <c r="C146" s="145"/>
      <c r="D146" s="145"/>
      <c r="E146" s="145"/>
      <c r="F146" s="145"/>
      <c r="G146" s="145"/>
      <c r="H146" s="145"/>
      <c r="I146" s="146" t="n">
        <f aca="false">SUM(I144:I145)</f>
        <v>0</v>
      </c>
    </row>
    <row r="147" customFormat="false" ht="13.5" hidden="true" customHeight="false" outlineLevel="0" collapsed="false"/>
    <row r="148" customFormat="false" ht="13.5" hidden="true" customHeight="false" outlineLevel="0" collapsed="false">
      <c r="A148" s="52" t="s">
        <v>182</v>
      </c>
      <c r="B148" s="52" t="s">
        <v>183</v>
      </c>
      <c r="C148" s="52"/>
      <c r="D148" s="52"/>
      <c r="E148" s="52"/>
      <c r="F148" s="52"/>
      <c r="G148" s="52"/>
      <c r="H148" s="66"/>
      <c r="I148" s="66"/>
    </row>
    <row r="149" customFormat="false" ht="13.5" hidden="true" customHeight="false" outlineLevel="0" collapsed="false">
      <c r="A149" s="124" t="s">
        <v>184</v>
      </c>
      <c r="B149" s="124"/>
      <c r="C149" s="124"/>
      <c r="D149" s="124"/>
      <c r="E149" s="124"/>
      <c r="F149" s="124"/>
      <c r="G149" s="124"/>
      <c r="H149" s="124"/>
      <c r="I149" s="124"/>
    </row>
    <row r="150" customFormat="false" ht="13.5" hidden="true" customHeight="false" outlineLevel="0" collapsed="false">
      <c r="A150" s="147"/>
      <c r="B150" s="148" t="s">
        <v>185</v>
      </c>
      <c r="C150" s="148"/>
      <c r="D150" s="148"/>
      <c r="E150" s="148"/>
      <c r="F150" s="148"/>
      <c r="G150" s="148"/>
      <c r="H150" s="148"/>
      <c r="I150" s="124" t="s">
        <v>66</v>
      </c>
    </row>
    <row r="151" customFormat="false" ht="13.5" hidden="true" customHeight="false" outlineLevel="0" collapsed="false">
      <c r="A151" s="149" t="s">
        <v>37</v>
      </c>
      <c r="B151" s="150" t="s">
        <v>186</v>
      </c>
      <c r="C151" s="150"/>
      <c r="D151" s="150"/>
      <c r="E151" s="150"/>
      <c r="F151" s="150"/>
      <c r="G151" s="150"/>
      <c r="H151" s="150"/>
      <c r="I151" s="151" t="n">
        <f aca="false">I113</f>
        <v>34.63</v>
      </c>
    </row>
    <row r="152" customFormat="false" ht="13.5" hidden="true" customHeight="false" outlineLevel="0" collapsed="false">
      <c r="A152" s="152" t="s">
        <v>40</v>
      </c>
      <c r="B152" s="48" t="s">
        <v>187</v>
      </c>
      <c r="C152" s="48"/>
      <c r="D152" s="48"/>
      <c r="E152" s="48"/>
      <c r="F152" s="48"/>
      <c r="G152" s="48"/>
      <c r="H152" s="48"/>
      <c r="I152" s="153" t="e">
        <f aca="false">#N/A</f>
        <v>#N/A</v>
      </c>
    </row>
    <row r="153" customFormat="false" ht="13.5" hidden="true" customHeight="false" outlineLevel="0" collapsed="false">
      <c r="A153" s="152" t="s">
        <v>43</v>
      </c>
      <c r="B153" s="154" t="s">
        <v>188</v>
      </c>
      <c r="C153" s="154"/>
      <c r="D153" s="154"/>
      <c r="E153" s="154"/>
      <c r="F153" s="154"/>
      <c r="G153" s="154"/>
      <c r="H153" s="154"/>
      <c r="I153" s="153" t="n">
        <f aca="false">I116</f>
        <v>913.43</v>
      </c>
    </row>
    <row r="154" customFormat="false" ht="13.5" hidden="true" customHeight="false" outlineLevel="0" collapsed="false">
      <c r="A154" s="147" t="s">
        <v>189</v>
      </c>
      <c r="B154" s="147"/>
      <c r="C154" s="147"/>
      <c r="D154" s="147"/>
      <c r="E154" s="147"/>
      <c r="F154" s="147"/>
      <c r="G154" s="147"/>
      <c r="H154" s="147"/>
      <c r="I154" s="146" t="e">
        <f aca="false">SUM(I151:I153)</f>
        <v>#N/A</v>
      </c>
    </row>
    <row r="155" customFormat="false" ht="13.5" hidden="true" customHeight="false" outlineLevel="0" collapsed="false">
      <c r="A155" s="52" t="s">
        <v>190</v>
      </c>
      <c r="B155" s="45" t="s">
        <v>191</v>
      </c>
    </row>
    <row r="156" customFormat="false" ht="13.5" hidden="false" customHeight="false" outlineLevel="0" collapsed="false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customFormat="false" ht="13.5" hidden="false" customHeight="true" outlineLevel="0" collapsed="false">
      <c r="A157" s="156" t="s">
        <v>192</v>
      </c>
      <c r="B157" s="156"/>
      <c r="C157" s="156"/>
      <c r="D157" s="156"/>
      <c r="E157" s="156"/>
      <c r="F157" s="156"/>
      <c r="G157" s="156"/>
      <c r="H157" s="156"/>
      <c r="I157" s="156"/>
    </row>
    <row r="158" customFormat="false" ht="41.25" hidden="false" customHeight="true" outlineLevel="0" collapsed="false">
      <c r="A158" s="157" t="s">
        <v>193</v>
      </c>
      <c r="B158" s="157"/>
      <c r="C158" s="157" t="s">
        <v>194</v>
      </c>
      <c r="D158" s="157"/>
      <c r="E158" s="157" t="s">
        <v>195</v>
      </c>
      <c r="F158" s="157"/>
      <c r="G158" s="157" t="s">
        <v>196</v>
      </c>
      <c r="H158" s="157" t="s">
        <v>5</v>
      </c>
      <c r="I158" s="157"/>
    </row>
    <row r="159" customFormat="false" ht="13.5" hidden="false" customHeight="false" outlineLevel="0" collapsed="false">
      <c r="A159" s="158" t="n">
        <f aca="false">I136</f>
        <v>5328.46</v>
      </c>
      <c r="B159" s="158"/>
      <c r="C159" s="159" t="n">
        <v>1</v>
      </c>
      <c r="D159" s="159"/>
      <c r="E159" s="160" t="n">
        <f aca="false">C159*A159</f>
        <v>5328.46</v>
      </c>
      <c r="F159" s="160"/>
      <c r="G159" s="161" t="n">
        <f aca="false">E15</f>
        <v>1</v>
      </c>
      <c r="H159" s="162" t="n">
        <f aca="false">G159*E159</f>
        <v>5328.46</v>
      </c>
      <c r="I159" s="162"/>
    </row>
    <row r="160" customFormat="false" ht="13.5" hidden="false" customHeight="false" outlineLevel="0" collapsed="false">
      <c r="A160" s="163"/>
      <c r="B160" s="163"/>
      <c r="C160" s="163"/>
      <c r="D160" s="163"/>
      <c r="E160" s="163"/>
      <c r="F160" s="163"/>
      <c r="G160" s="163"/>
      <c r="H160" s="163"/>
      <c r="I160" s="163"/>
    </row>
    <row r="161" customFormat="false" ht="13.5" hidden="false" customHeight="true" outlineLevel="0" collapsed="false">
      <c r="A161" s="164" t="s">
        <v>197</v>
      </c>
      <c r="B161" s="164"/>
      <c r="C161" s="164"/>
      <c r="D161" s="164"/>
      <c r="E161" s="164"/>
      <c r="F161" s="164"/>
      <c r="G161" s="164"/>
      <c r="H161" s="164"/>
      <c r="I161" s="164"/>
    </row>
    <row r="162" customFormat="false" ht="13.5" hidden="false" customHeight="true" outlineLevel="0" collapsed="false">
      <c r="A162" s="155" t="s">
        <v>184</v>
      </c>
      <c r="B162" s="155"/>
      <c r="C162" s="155"/>
      <c r="D162" s="155"/>
      <c r="E162" s="155"/>
      <c r="F162" s="155"/>
      <c r="G162" s="155"/>
      <c r="H162" s="155"/>
      <c r="I162" s="155"/>
    </row>
    <row r="163" customFormat="false" ht="13.5" hidden="false" customHeight="true" outlineLevel="0" collapsed="false">
      <c r="A163" s="165" t="s">
        <v>37</v>
      </c>
      <c r="B163" s="166" t="s">
        <v>198</v>
      </c>
      <c r="C163" s="166"/>
      <c r="D163" s="166"/>
      <c r="E163" s="166"/>
      <c r="F163" s="166"/>
      <c r="G163" s="166"/>
      <c r="H163" s="167" t="n">
        <f aca="false">I136</f>
        <v>5328.46</v>
      </c>
      <c r="I163" s="167"/>
    </row>
    <row r="164" customFormat="false" ht="13.5" hidden="false" customHeight="true" outlineLevel="0" collapsed="false">
      <c r="A164" s="165" t="s">
        <v>40</v>
      </c>
      <c r="B164" s="166" t="s">
        <v>187</v>
      </c>
      <c r="C164" s="166"/>
      <c r="D164" s="166"/>
      <c r="E164" s="166"/>
      <c r="F164" s="166"/>
      <c r="G164" s="166"/>
      <c r="H164" s="167" t="n">
        <f aca="false">H159</f>
        <v>5328.46</v>
      </c>
      <c r="I164" s="167"/>
    </row>
    <row r="165" customFormat="false" ht="25.5" hidden="false" customHeight="true" outlineLevel="0" collapsed="false">
      <c r="A165" s="165" t="s">
        <v>43</v>
      </c>
      <c r="B165" s="166" t="s">
        <v>199</v>
      </c>
      <c r="C165" s="166"/>
      <c r="D165" s="166"/>
      <c r="E165" s="166"/>
      <c r="F165" s="166"/>
      <c r="G165" s="166"/>
      <c r="H165" s="167" t="n">
        <f aca="false">H164*12</f>
        <v>63941.52</v>
      </c>
      <c r="I165" s="167"/>
    </row>
  </sheetData>
  <mergeCells count="190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B7:H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A17:I17"/>
    <mergeCell ref="B18:H18"/>
    <mergeCell ref="B19:H19"/>
    <mergeCell ref="B20:H20"/>
    <mergeCell ref="B21:H21"/>
    <mergeCell ref="B22:H22"/>
    <mergeCell ref="A23:I23"/>
    <mergeCell ref="A24:I24"/>
    <mergeCell ref="B25:G25"/>
    <mergeCell ref="B26:G26"/>
    <mergeCell ref="B27:G27"/>
    <mergeCell ref="B28:G28"/>
    <mergeCell ref="B29:G29"/>
    <mergeCell ref="B30:G30"/>
    <mergeCell ref="B31:G31"/>
    <mergeCell ref="B32:G32"/>
    <mergeCell ref="A33:H33"/>
    <mergeCell ref="A34:I34"/>
    <mergeCell ref="A35:I35"/>
    <mergeCell ref="A36:G36"/>
    <mergeCell ref="B37:G37"/>
    <mergeCell ref="B38:G38"/>
    <mergeCell ref="B39:G39"/>
    <mergeCell ref="A40:G40"/>
    <mergeCell ref="A41:I41"/>
    <mergeCell ref="A42:G42"/>
    <mergeCell ref="B43:G43"/>
    <mergeCell ref="B44:G44"/>
    <mergeCell ref="B45:G45"/>
    <mergeCell ref="B46:G46"/>
    <mergeCell ref="B47:G47"/>
    <mergeCell ref="B48:G48"/>
    <mergeCell ref="B49:G49"/>
    <mergeCell ref="B50:G50"/>
    <mergeCell ref="A51:G51"/>
    <mergeCell ref="A52:I52"/>
    <mergeCell ref="A53:G53"/>
    <mergeCell ref="B54:D54"/>
    <mergeCell ref="B55:D55"/>
    <mergeCell ref="B56:G56"/>
    <mergeCell ref="B57:G57"/>
    <mergeCell ref="B58:G58"/>
    <mergeCell ref="B59:G59"/>
    <mergeCell ref="A60:H60"/>
    <mergeCell ref="A61:I61"/>
    <mergeCell ref="A62:I62"/>
    <mergeCell ref="A63:H63"/>
    <mergeCell ref="B64:H64"/>
    <mergeCell ref="B65:H65"/>
    <mergeCell ref="B66:H66"/>
    <mergeCell ref="A67:H67"/>
    <mergeCell ref="A68:I68"/>
    <mergeCell ref="A69:I69"/>
    <mergeCell ref="B70:G70"/>
    <mergeCell ref="B71:G71"/>
    <mergeCell ref="B72:G72"/>
    <mergeCell ref="B73:G73"/>
    <mergeCell ref="B74:G74"/>
    <mergeCell ref="B75:G75"/>
    <mergeCell ref="B76:G76"/>
    <mergeCell ref="A77:G77"/>
    <mergeCell ref="A78:I78"/>
    <mergeCell ref="A79:I79"/>
    <mergeCell ref="A80:G80"/>
    <mergeCell ref="B81:G81"/>
    <mergeCell ref="B82:G82"/>
    <mergeCell ref="B83:G83"/>
    <mergeCell ref="B84:G84"/>
    <mergeCell ref="B85:G85"/>
    <mergeCell ref="B86:G86"/>
    <mergeCell ref="B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B104:G104"/>
    <mergeCell ref="B105:G105"/>
    <mergeCell ref="A106:G106"/>
    <mergeCell ref="A107:I107"/>
    <mergeCell ref="A108:I108"/>
    <mergeCell ref="B109:G109"/>
    <mergeCell ref="B110:G110"/>
    <mergeCell ref="B111:G111"/>
    <mergeCell ref="B112:G112"/>
    <mergeCell ref="B113:G113"/>
    <mergeCell ref="B114:G114"/>
    <mergeCell ref="B115:G115"/>
    <mergeCell ref="A116:G116"/>
    <mergeCell ref="B117:I117"/>
    <mergeCell ref="B118:G118"/>
    <mergeCell ref="B119:G119"/>
    <mergeCell ref="B121:G121"/>
    <mergeCell ref="B123:G123"/>
    <mergeCell ref="B125:G125"/>
    <mergeCell ref="A126:I126"/>
    <mergeCell ref="A127:I127"/>
    <mergeCell ref="A128:H128"/>
    <mergeCell ref="B129:H129"/>
    <mergeCell ref="B130:H130"/>
    <mergeCell ref="B131:H131"/>
    <mergeCell ref="B132:H132"/>
    <mergeCell ref="B133:H133"/>
    <mergeCell ref="B134:H134"/>
    <mergeCell ref="B135:H135"/>
    <mergeCell ref="A136:H136"/>
    <mergeCell ref="A137:I137"/>
    <mergeCell ref="B138:G138"/>
    <mergeCell ref="A139:B139"/>
    <mergeCell ref="C139:D139"/>
    <mergeCell ref="E139:F139"/>
    <mergeCell ref="A140:B140"/>
    <mergeCell ref="C140:D140"/>
    <mergeCell ref="E140:F140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H146"/>
    <mergeCell ref="B148:G148"/>
    <mergeCell ref="A149:I149"/>
    <mergeCell ref="B150:H150"/>
    <mergeCell ref="B151:H151"/>
    <mergeCell ref="B152:H152"/>
    <mergeCell ref="B153:H153"/>
    <mergeCell ref="A154:H154"/>
    <mergeCell ref="A156:I156"/>
    <mergeCell ref="A157:I157"/>
    <mergeCell ref="A158:B158"/>
    <mergeCell ref="C158:D158"/>
    <mergeCell ref="E158:F158"/>
    <mergeCell ref="H158:I158"/>
    <mergeCell ref="A159:B159"/>
    <mergeCell ref="C159:D159"/>
    <mergeCell ref="E159:F159"/>
    <mergeCell ref="H159:I159"/>
    <mergeCell ref="A160:I160"/>
    <mergeCell ref="A161:I161"/>
    <mergeCell ref="A162:I162"/>
    <mergeCell ref="B163:G163"/>
    <mergeCell ref="H163:I163"/>
    <mergeCell ref="B164:G164"/>
    <mergeCell ref="H164:I164"/>
    <mergeCell ref="B165:G165"/>
    <mergeCell ref="H165:I165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D25" activeCellId="0" sqref="D25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43"/>
    <col collapsed="false" customWidth="true" hidden="false" outlineLevel="0" max="3" min="3" style="0" width="14.86"/>
    <col collapsed="false" customWidth="true" hidden="false" outlineLevel="0" max="4" min="4" style="168" width="19.29"/>
    <col collapsed="false" customWidth="true" hidden="false" outlineLevel="0" max="5" min="5" style="168" width="34"/>
    <col collapsed="false" customWidth="true" hidden="false" outlineLevel="0" max="6" min="6" style="0" width="26.42"/>
    <col collapsed="false" customWidth="true" hidden="false" outlineLevel="0" max="7" min="7" style="0" width="2.71"/>
    <col collapsed="false" customWidth="true" hidden="false" outlineLevel="0" max="8" min="8" style="0" width="10.42"/>
    <col collapsed="false" customWidth="true" hidden="false" outlineLevel="0" max="9" min="9" style="0" width="7.86"/>
    <col collapsed="false" customWidth="true" hidden="false" outlineLevel="0" max="10" min="10" style="0" width="8.86"/>
    <col collapsed="false" customWidth="true" hidden="false" outlineLevel="0" max="11" min="11" style="0" width="6.86"/>
    <col collapsed="false" customWidth="true" hidden="false" outlineLevel="0" max="12" min="12" style="0" width="8.86"/>
    <col collapsed="false" customWidth="true" hidden="false" outlineLevel="0" max="13" min="13" style="0" width="7.86"/>
    <col collapsed="false" customWidth="true" hidden="false" outlineLevel="0" max="64" min="14" style="0" width="8.86"/>
  </cols>
  <sheetData>
    <row r="1" customFormat="false" ht="22.5" hidden="false" customHeight="true" outlineLevel="0" collapsed="false">
      <c r="A1" s="169" t="s">
        <v>210</v>
      </c>
      <c r="B1" s="169"/>
      <c r="C1" s="169"/>
      <c r="D1" s="169"/>
    </row>
    <row r="2" customFormat="false" ht="3" hidden="true" customHeight="true" outlineLevel="0" collapsed="false">
      <c r="A2" s="169"/>
      <c r="B2" s="169"/>
      <c r="C2" s="169"/>
      <c r="D2" s="169"/>
    </row>
    <row r="3" customFormat="false" ht="17.1" hidden="true" customHeight="true" outlineLevel="0" collapsed="false">
      <c r="A3" s="169"/>
      <c r="B3" s="169"/>
      <c r="C3" s="169"/>
      <c r="D3" s="169"/>
    </row>
    <row r="4" customFormat="false" ht="8.25" hidden="false" customHeight="true" outlineLevel="0" collapsed="false">
      <c r="A4" s="169"/>
      <c r="B4" s="169"/>
      <c r="C4" s="169"/>
      <c r="D4" s="169"/>
    </row>
    <row r="5" customFormat="false" ht="19.5" hidden="false" customHeight="true" outlineLevel="0" collapsed="false">
      <c r="A5" s="170" t="s">
        <v>211</v>
      </c>
      <c r="B5" s="170"/>
      <c r="C5" s="170"/>
      <c r="D5" s="170"/>
      <c r="G5" s="168"/>
    </row>
    <row r="6" customFormat="false" ht="23.85" hidden="false" customHeight="true" outlineLevel="0" collapsed="false">
      <c r="A6" s="171" t="s">
        <v>212</v>
      </c>
      <c r="B6" s="172" t="s">
        <v>213</v>
      </c>
      <c r="C6" s="172" t="s">
        <v>65</v>
      </c>
      <c r="D6" s="173" t="s">
        <v>214</v>
      </c>
    </row>
    <row r="7" customFormat="false" ht="15" hidden="false" customHeight="false" outlineLevel="0" collapsed="false">
      <c r="A7" s="174" t="s">
        <v>37</v>
      </c>
      <c r="B7" s="175" t="s">
        <v>215</v>
      </c>
      <c r="C7" s="176" t="n">
        <v>0</v>
      </c>
      <c r="D7" s="177" t="n">
        <f aca="false">C7*D20</f>
        <v>0</v>
      </c>
    </row>
    <row r="8" customFormat="false" ht="13.9" hidden="false" customHeight="true" outlineLevel="0" collapsed="false">
      <c r="A8" s="174" t="s">
        <v>40</v>
      </c>
      <c r="B8" s="178" t="s">
        <v>216</v>
      </c>
      <c r="C8" s="178"/>
      <c r="D8" s="178"/>
      <c r="F8" s="168"/>
    </row>
    <row r="9" customFormat="false" ht="13.9" hidden="false" customHeight="true" outlineLevel="0" collapsed="false">
      <c r="A9" s="174" t="s">
        <v>217</v>
      </c>
      <c r="B9" s="178" t="s">
        <v>218</v>
      </c>
      <c r="C9" s="178"/>
      <c r="D9" s="178"/>
      <c r="F9" s="168"/>
    </row>
    <row r="10" customFormat="false" ht="15" hidden="false" customHeight="false" outlineLevel="0" collapsed="false">
      <c r="A10" s="174" t="n">
        <v>1</v>
      </c>
      <c r="B10" s="175" t="s">
        <v>153</v>
      </c>
      <c r="C10" s="176" t="n">
        <v>0</v>
      </c>
      <c r="D10" s="179" t="n">
        <f aca="false">(D7+D16+D20)/C15*C10</f>
        <v>0</v>
      </c>
      <c r="F10" s="168"/>
    </row>
    <row r="11" customFormat="false" ht="15" hidden="false" customHeight="false" outlineLevel="0" collapsed="false">
      <c r="A11" s="174" t="n">
        <v>2</v>
      </c>
      <c r="B11" s="175" t="s">
        <v>155</v>
      </c>
      <c r="C11" s="176" t="n">
        <v>0</v>
      </c>
      <c r="D11" s="179" t="n">
        <f aca="false">(D7+D16+D20)/C15*C11</f>
        <v>0</v>
      </c>
      <c r="F11" s="168"/>
    </row>
    <row r="12" customFormat="false" ht="13.9" hidden="false" customHeight="true" outlineLevel="0" collapsed="false">
      <c r="A12" s="174" t="s">
        <v>219</v>
      </c>
      <c r="B12" s="178" t="s">
        <v>220</v>
      </c>
      <c r="C12" s="178"/>
      <c r="D12" s="178"/>
      <c r="F12" s="168"/>
      <c r="H12" s="168"/>
    </row>
    <row r="13" customFormat="false" ht="15" hidden="false" customHeight="false" outlineLevel="0" collapsed="false">
      <c r="A13" s="174" t="n">
        <v>1</v>
      </c>
      <c r="B13" s="175" t="s">
        <v>157</v>
      </c>
      <c r="C13" s="176" t="n">
        <v>0</v>
      </c>
      <c r="D13" s="179" t="n">
        <f aca="false">(D7+D16+D20)/C15*C13</f>
        <v>0</v>
      </c>
      <c r="F13" s="168"/>
    </row>
    <row r="14" customFormat="false" ht="15" hidden="false" customHeight="false" outlineLevel="0" collapsed="false">
      <c r="A14" s="180"/>
      <c r="B14" s="181" t="s">
        <v>221</v>
      </c>
      <c r="C14" s="182" t="n">
        <f aca="false">C10+C11+C13</f>
        <v>0</v>
      </c>
      <c r="D14" s="177" t="n">
        <f aca="false">D10+D11+D13</f>
        <v>0</v>
      </c>
      <c r="F14" s="168"/>
    </row>
    <row r="15" customFormat="false" ht="13.9" hidden="false" customHeight="true" outlineLevel="0" collapsed="false">
      <c r="A15" s="174" t="s">
        <v>222</v>
      </c>
      <c r="B15" s="174"/>
      <c r="C15" s="176" t="n">
        <f aca="false">1-C14</f>
        <v>1</v>
      </c>
      <c r="D15" s="183"/>
      <c r="F15" s="168"/>
    </row>
    <row r="16" customFormat="false" ht="15" hidden="false" customHeight="false" outlineLevel="0" collapsed="false">
      <c r="A16" s="171" t="s">
        <v>43</v>
      </c>
      <c r="B16" s="181" t="s">
        <v>223</v>
      </c>
      <c r="C16" s="182" t="n">
        <v>0.05</v>
      </c>
      <c r="D16" s="177" t="n">
        <f aca="false">(D7+D20)*C16</f>
        <v>10.757</v>
      </c>
      <c r="F16" s="168"/>
      <c r="H16" s="168"/>
    </row>
    <row r="17" customFormat="false" ht="13.9" hidden="false" customHeight="true" outlineLevel="0" collapsed="false">
      <c r="A17" s="171" t="s">
        <v>189</v>
      </c>
      <c r="B17" s="171"/>
      <c r="C17" s="171"/>
      <c r="D17" s="184" t="n">
        <f aca="false">D7+D14+D16-0</f>
        <v>10.757</v>
      </c>
      <c r="F17" s="168"/>
    </row>
    <row r="18" customFormat="false" ht="19.5" hidden="false" customHeight="true" outlineLevel="0" collapsed="false">
      <c r="A18" s="185" t="s">
        <v>224</v>
      </c>
      <c r="B18" s="185"/>
      <c r="C18" s="185"/>
      <c r="D18" s="185"/>
      <c r="H18" s="168"/>
    </row>
    <row r="19" customFormat="false" ht="30" hidden="false" customHeight="false" outlineLevel="0" collapsed="false">
      <c r="A19" s="180"/>
      <c r="B19" s="171" t="s">
        <v>167</v>
      </c>
      <c r="C19" s="171" t="s">
        <v>65</v>
      </c>
      <c r="D19" s="186" t="s">
        <v>214</v>
      </c>
      <c r="F19" s="187"/>
      <c r="I19" s="168"/>
    </row>
    <row r="20" customFormat="false" ht="15.75" hidden="false" customHeight="true" outlineLevel="0" collapsed="false">
      <c r="A20" s="174" t="s">
        <v>225</v>
      </c>
      <c r="B20" s="174"/>
      <c r="C20" s="174"/>
      <c r="D20" s="179" t="n">
        <v>215.14</v>
      </c>
      <c r="F20" s="168"/>
      <c r="G20" s="168"/>
      <c r="H20" s="168"/>
    </row>
    <row r="21" customFormat="false" ht="15.75" hidden="false" customHeight="true" outlineLevel="0" collapsed="false">
      <c r="A21" s="174" t="s">
        <v>47</v>
      </c>
      <c r="B21" s="178" t="s">
        <v>226</v>
      </c>
      <c r="C21" s="178"/>
      <c r="D21" s="179" t="n">
        <f aca="false">D17-0</f>
        <v>10.757</v>
      </c>
      <c r="G21" s="168"/>
    </row>
    <row r="22" customFormat="false" ht="15" hidden="false" customHeight="true" outlineLevel="0" collapsed="false">
      <c r="A22" s="180" t="s">
        <v>227</v>
      </c>
      <c r="B22" s="180"/>
      <c r="C22" s="180"/>
      <c r="D22" s="184" t="n">
        <f aca="false">D20+D21</f>
        <v>225.897</v>
      </c>
      <c r="F22" s="168"/>
    </row>
    <row r="23" customFormat="false" ht="15" hidden="false" customHeight="true" outlineLevel="0" collapsed="false">
      <c r="C23" s="188"/>
      <c r="D23" s="189"/>
      <c r="E23" s="190"/>
      <c r="F23" s="191"/>
      <c r="G23" s="191"/>
    </row>
    <row r="24" customFormat="false" ht="15" hidden="false" customHeight="true" outlineLevel="0" collapsed="false">
      <c r="A24" s="192"/>
      <c r="B24" s="193" t="s">
        <v>228</v>
      </c>
      <c r="C24" s="193"/>
      <c r="D24" s="193"/>
    </row>
    <row r="25" customFormat="false" ht="15" hidden="false" customHeight="true" outlineLevel="0" collapsed="false">
      <c r="B25" s="194" t="n">
        <v>1500</v>
      </c>
      <c r="C25" s="195" t="n">
        <v>225.9</v>
      </c>
      <c r="D25" s="195" t="n">
        <f aca="false">C25*B25</f>
        <v>338850</v>
      </c>
    </row>
    <row r="28" customFormat="false" ht="15" hidden="false" customHeight="true" outlineLevel="0" collapsed="false">
      <c r="C28" s="168"/>
    </row>
    <row r="1048576" customFormat="false" ht="12.75" hidden="false" customHeight="true" outlineLevel="0" collapsed="false"/>
  </sheetData>
  <mergeCells count="13">
    <mergeCell ref="A1:D4"/>
    <mergeCell ref="A5:D5"/>
    <mergeCell ref="B8:D8"/>
    <mergeCell ref="B9:D9"/>
    <mergeCell ref="B12:D12"/>
    <mergeCell ref="A15:B15"/>
    <mergeCell ref="A17:C17"/>
    <mergeCell ref="A18:D18"/>
    <mergeCell ref="A20:C20"/>
    <mergeCell ref="B21:C21"/>
    <mergeCell ref="A22:C22"/>
    <mergeCell ref="F23:G23"/>
    <mergeCell ref="B24:D2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84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D9" activeCellId="0" sqref="D9"/>
    </sheetView>
  </sheetViews>
  <sheetFormatPr defaultColWidth="12.58984375" defaultRowHeight="12.75" zeroHeight="false" outlineLevelRow="0" outlineLevelCol="0"/>
  <cols>
    <col collapsed="false" customWidth="true" hidden="false" outlineLevel="0" max="1" min="1" style="196" width="34.42"/>
    <col collapsed="false" customWidth="true" hidden="false" outlineLevel="0" max="2" min="2" style="196" width="11.14"/>
    <col collapsed="false" customWidth="true" hidden="false" outlineLevel="0" max="3" min="3" style="196" width="15.71"/>
    <col collapsed="false" customWidth="true" hidden="false" outlineLevel="0" max="4" min="4" style="196" width="17.14"/>
    <col collapsed="false" customWidth="true" hidden="false" outlineLevel="0" max="5" min="5" style="196" width="11.86"/>
    <col collapsed="false" customWidth="true" hidden="false" outlineLevel="0" max="6" min="6" style="196" width="10.85"/>
    <col collapsed="false" customWidth="true" hidden="false" outlineLevel="0" max="7" min="7" style="196" width="14.7"/>
    <col collapsed="false" customWidth="true" hidden="false" outlineLevel="0" max="8" min="8" style="196" width="10.71"/>
    <col collapsed="false" customWidth="true" hidden="false" outlineLevel="0" max="9" min="9" style="196" width="11.57"/>
    <col collapsed="false" customWidth="true" hidden="false" outlineLevel="0" max="10" min="10" style="196" width="12.86"/>
    <col collapsed="false" customWidth="true" hidden="false" outlineLevel="0" max="11" min="11" style="196" width="13.29"/>
    <col collapsed="false" customWidth="true" hidden="false" outlineLevel="0" max="31" min="12" style="196" width="11.42"/>
    <col collapsed="false" customWidth="false" hidden="false" outlineLevel="0" max="1023" min="32" style="196" width="12.57"/>
  </cols>
  <sheetData>
    <row r="1" customFormat="false" ht="35.25" hidden="false" customHeight="true" outlineLevel="0" collapsed="false">
      <c r="A1" s="197" t="s">
        <v>1</v>
      </c>
      <c r="B1" s="197" t="s">
        <v>229</v>
      </c>
      <c r="C1" s="198" t="s">
        <v>230</v>
      </c>
      <c r="D1" s="199" t="s">
        <v>231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customFormat="false" ht="12.75" hidden="false" customHeight="true" outlineLevel="0" collapsed="false">
      <c r="A2" s="201" t="s">
        <v>232</v>
      </c>
      <c r="B2" s="202" t="n">
        <v>4</v>
      </c>
      <c r="C2" s="203" t="n">
        <v>34</v>
      </c>
      <c r="D2" s="204" t="n">
        <f aca="false">B2*C2</f>
        <v>136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</row>
    <row r="3" customFormat="false" ht="12.75" hidden="false" customHeight="true" outlineLevel="0" collapsed="false">
      <c r="A3" s="201" t="s">
        <v>233</v>
      </c>
      <c r="B3" s="202" t="n">
        <v>4</v>
      </c>
      <c r="C3" s="203" t="n">
        <v>32.5</v>
      </c>
      <c r="D3" s="204" t="n">
        <f aca="false">B3*C3</f>
        <v>130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</row>
    <row r="4" customFormat="false" ht="12.75" hidden="false" customHeight="true" outlineLevel="0" collapsed="false">
      <c r="A4" s="201" t="s">
        <v>234</v>
      </c>
      <c r="B4" s="202" t="n">
        <v>4</v>
      </c>
      <c r="C4" s="203" t="n">
        <v>32.5</v>
      </c>
      <c r="D4" s="204" t="n">
        <f aca="false">B4*C4</f>
        <v>130</v>
      </c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</row>
    <row r="5" customFormat="false" ht="12.75" hidden="false" customHeight="true" outlineLevel="0" collapsed="false">
      <c r="A5" s="201" t="s">
        <v>235</v>
      </c>
      <c r="B5" s="202" t="n">
        <v>4</v>
      </c>
      <c r="C5" s="203" t="n">
        <f aca="false">89.5/2</f>
        <v>44.75</v>
      </c>
      <c r="D5" s="204" t="n">
        <f aca="false">B5*C5</f>
        <v>179</v>
      </c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</row>
    <row r="6" customFormat="false" ht="12.75" hidden="false" customHeight="true" outlineLevel="0" collapsed="false">
      <c r="A6" s="201" t="s">
        <v>236</v>
      </c>
      <c r="B6" s="202" t="n">
        <v>4</v>
      </c>
      <c r="C6" s="203" t="n">
        <f aca="false">12.45/2</f>
        <v>6.225</v>
      </c>
      <c r="D6" s="204" t="n">
        <f aca="false">B6*C6</f>
        <v>24.9</v>
      </c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</row>
    <row r="7" customFormat="false" ht="12.75" hidden="false" customHeight="true" outlineLevel="0" collapsed="false">
      <c r="A7" s="201" t="s">
        <v>237</v>
      </c>
      <c r="B7" s="202" t="n">
        <v>1</v>
      </c>
      <c r="C7" s="203" t="n">
        <v>10</v>
      </c>
      <c r="D7" s="204" t="n">
        <f aca="false">B7*C7</f>
        <v>10</v>
      </c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</row>
    <row r="8" customFormat="false" ht="12.75" hidden="false" customHeight="true" outlineLevel="0" collapsed="false">
      <c r="A8" s="205" t="s">
        <v>238</v>
      </c>
      <c r="B8" s="205"/>
      <c r="C8" s="206" t="n">
        <f aca="false">SUM(C2:C7)</f>
        <v>159.975</v>
      </c>
      <c r="D8" s="207" t="n">
        <f aca="false">SUM(D2:D7)</f>
        <v>609.9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</row>
    <row r="9" customFormat="false" ht="12.75" hidden="false" customHeight="true" outlineLevel="0" collapsed="false">
      <c r="A9" s="208" t="s">
        <v>239</v>
      </c>
      <c r="B9" s="208"/>
      <c r="C9" s="208"/>
      <c r="D9" s="209" t="n">
        <f aca="false">D8/12</f>
        <v>50.825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</row>
    <row r="10" customFormat="false" ht="12.75" hidden="false" customHeight="true" outlineLevel="0" collapsed="false"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</row>
    <row r="11" customFormat="false" ht="12.75" hidden="false" customHeight="true" outlineLevel="0" collapsed="false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</row>
    <row r="12" customFormat="false" ht="12.75" hidden="false" customHeight="true" outlineLevel="0" collapsed="false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</row>
    <row r="13" customFormat="false" ht="12.75" hidden="false" customHeight="true" outlineLevel="0" collapsed="false">
      <c r="A13" s="197" t="s">
        <v>1</v>
      </c>
      <c r="B13" s="197" t="s">
        <v>229</v>
      </c>
      <c r="C13" s="198" t="s">
        <v>230</v>
      </c>
      <c r="D13" s="199" t="s">
        <v>240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</row>
    <row r="14" customFormat="false" ht="12.75" hidden="false" customHeight="true" outlineLevel="0" collapsed="false">
      <c r="A14" s="201" t="s">
        <v>241</v>
      </c>
      <c r="B14" s="202" t="n">
        <v>1</v>
      </c>
      <c r="C14" s="203" t="n">
        <v>47.26</v>
      </c>
      <c r="D14" s="207" t="n">
        <f aca="false">B14*C14</f>
        <v>47.26</v>
      </c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</row>
    <row r="15" customFormat="false" ht="12.75" hidden="false" customHeight="true" outlineLevel="0" collapsed="false">
      <c r="A15" s="205" t="s">
        <v>239</v>
      </c>
      <c r="B15" s="205"/>
      <c r="C15" s="205"/>
      <c r="D15" s="205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</row>
    <row r="16" customFormat="false" ht="12.75" hidden="false" customHeight="true" outlineLevel="0" collapsed="false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</row>
    <row r="17" customFormat="false" ht="12.75" hidden="false" customHeight="true" outlineLevel="0" collapsed="false">
      <c r="A17" s="200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</row>
    <row r="18" customFormat="false" ht="12.75" hidden="false" customHeight="true" outlineLevel="0" collapsed="false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</row>
    <row r="19" customFormat="false" ht="12.75" hidden="false" customHeight="true" outlineLevel="0" collapsed="false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</row>
    <row r="20" customFormat="false" ht="12.75" hidden="false" customHeight="true" outlineLevel="0" collapsed="false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</row>
    <row r="21" customFormat="false" ht="12.75" hidden="false" customHeight="true" outlineLevel="0" collapsed="false">
      <c r="A21" s="200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</row>
    <row r="22" customFormat="false" ht="12.75" hidden="false" customHeight="true" outlineLevel="0" collapsed="false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</row>
    <row r="23" customFormat="false" ht="12.75" hidden="false" customHeight="true" outlineLevel="0" collapsed="false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</row>
    <row r="24" customFormat="false" ht="12.75" hidden="false" customHeight="true" outlineLevel="0" collapsed="false">
      <c r="A24" s="200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</row>
    <row r="25" customFormat="false" ht="12.75" hidden="false" customHeight="true" outlineLevel="0" collapsed="false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</row>
    <row r="26" customFormat="false" ht="12.75" hidden="false" customHeight="true" outlineLevel="0" collapsed="false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</row>
    <row r="27" customFormat="false" ht="12.75" hidden="false" customHeight="true" outlineLevel="0" collapsed="false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</row>
    <row r="28" customFormat="false" ht="12.75" hidden="false" customHeight="true" outlineLevel="0" collapsed="false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</row>
    <row r="29" customFormat="false" ht="12.75" hidden="false" customHeight="true" outlineLevel="0" collapsed="false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</row>
    <row r="30" customFormat="false" ht="12.75" hidden="false" customHeight="true" outlineLevel="0" collapsed="false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</row>
    <row r="31" customFormat="false" ht="12.75" hidden="false" customHeight="true" outlineLevel="0" collapsed="false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</row>
    <row r="32" customFormat="false" ht="12.75" hidden="false" customHeight="true" outlineLevel="0" collapsed="false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</row>
    <row r="33" customFormat="false" ht="12.75" hidden="false" customHeight="true" outlineLevel="0" collapsed="false">
      <c r="A33" s="200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</row>
    <row r="34" customFormat="false" ht="12.75" hidden="false" customHeight="true" outlineLevel="0" collapsed="false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</row>
    <row r="35" customFormat="false" ht="12.75" hidden="false" customHeight="true" outlineLevel="0" collapsed="false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</row>
    <row r="36" customFormat="false" ht="12.75" hidden="false" customHeight="true" outlineLevel="0" collapsed="false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</row>
    <row r="37" customFormat="false" ht="12.75" hidden="false" customHeight="true" outlineLevel="0" collapsed="false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</row>
    <row r="38" customFormat="false" ht="12.75" hidden="false" customHeight="true" outlineLevel="0" collapsed="false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</row>
    <row r="39" customFormat="false" ht="12.75" hidden="false" customHeight="true" outlineLevel="0" collapsed="false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</row>
    <row r="40" customFormat="false" ht="12.75" hidden="false" customHeight="true" outlineLevel="0" collapsed="false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</row>
    <row r="41" customFormat="false" ht="12.75" hidden="false" customHeight="true" outlineLevel="0" collapsed="false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</row>
    <row r="42" customFormat="false" ht="12.75" hidden="false" customHeight="true" outlineLevel="0" collapsed="false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</row>
    <row r="43" customFormat="false" ht="12.75" hidden="false" customHeight="true" outlineLevel="0" collapsed="false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</row>
    <row r="44" customFormat="false" ht="12.75" hidden="false" customHeight="true" outlineLevel="0" collapsed="false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</row>
    <row r="45" customFormat="false" ht="12.75" hidden="false" customHeight="true" outlineLevel="0" collapsed="false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</row>
    <row r="46" customFormat="false" ht="12.75" hidden="false" customHeight="true" outlineLevel="0" collapsed="false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</row>
    <row r="47" customFormat="false" ht="12.75" hidden="false" customHeight="true" outlineLevel="0" collapsed="false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</row>
    <row r="48" customFormat="false" ht="12.75" hidden="false" customHeight="true" outlineLevel="0" collapsed="false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</row>
    <row r="49" customFormat="false" ht="12.75" hidden="false" customHeight="true" outlineLevel="0" collapsed="false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</row>
    <row r="50" customFormat="false" ht="12.75" hidden="false" customHeight="true" outlineLevel="0" collapsed="false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</row>
    <row r="51" customFormat="false" ht="12.75" hidden="false" customHeight="true" outlineLevel="0" collapsed="false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</row>
    <row r="52" customFormat="false" ht="12.75" hidden="false" customHeight="true" outlineLevel="0" collapsed="false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</row>
    <row r="53" customFormat="false" ht="12.75" hidden="false" customHeight="true" outlineLevel="0" collapsed="false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</row>
    <row r="54" customFormat="false" ht="12.75" hidden="false" customHeight="true" outlineLevel="0" collapsed="false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</row>
    <row r="55" customFormat="false" ht="12.75" hidden="false" customHeight="true" outlineLevel="0" collapsed="false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</row>
    <row r="56" customFormat="false" ht="12.75" hidden="false" customHeight="true" outlineLevel="0" collapsed="false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</row>
    <row r="57" customFormat="false" ht="12.75" hidden="false" customHeight="true" outlineLevel="0" collapsed="false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customFormat="false" ht="12.75" hidden="false" customHeight="true" outlineLevel="0" collapsed="false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</row>
    <row r="59" customFormat="false" ht="12.75" hidden="false" customHeight="true" outlineLevel="0" collapsed="false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</row>
    <row r="60" customFormat="false" ht="12.75" hidden="false" customHeight="true" outlineLevel="0" collapsed="false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</row>
    <row r="61" customFormat="false" ht="12.75" hidden="false" customHeight="true" outlineLevel="0" collapsed="false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</row>
    <row r="62" customFormat="false" ht="12.75" hidden="false" customHeight="true" outlineLevel="0" collapsed="false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</row>
    <row r="63" customFormat="false" ht="12.75" hidden="false" customHeight="true" outlineLevel="0" collapsed="false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</row>
    <row r="64" customFormat="false" ht="12.75" hidden="false" customHeight="true" outlineLevel="0" collapsed="false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</row>
    <row r="65" customFormat="false" ht="12.75" hidden="false" customHeight="true" outlineLevel="0" collapsed="false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</row>
    <row r="66" customFormat="false" ht="12.75" hidden="false" customHeight="true" outlineLevel="0" collapsed="false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</row>
    <row r="67" customFormat="false" ht="12.75" hidden="false" customHeight="true" outlineLevel="0" collapsed="false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</row>
    <row r="68" customFormat="false" ht="12.75" hidden="false" customHeight="true" outlineLevel="0" collapsed="false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</row>
    <row r="69" customFormat="false" ht="12.75" hidden="false" customHeight="true" outlineLevel="0" collapsed="false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</row>
    <row r="70" customFormat="false" ht="12.75" hidden="false" customHeight="true" outlineLevel="0" collapsed="false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</row>
    <row r="71" customFormat="false" ht="12.75" hidden="false" customHeight="true" outlineLevel="0" collapsed="false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</row>
    <row r="72" customFormat="false" ht="12.75" hidden="false" customHeight="true" outlineLevel="0" collapsed="false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</row>
    <row r="73" customFormat="false" ht="12.75" hidden="false" customHeight="true" outlineLevel="0" collapsed="false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</row>
    <row r="74" customFormat="false" ht="12.75" hidden="false" customHeight="true" outlineLevel="0" collapsed="false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</row>
    <row r="75" customFormat="false" ht="12.75" hidden="false" customHeight="true" outlineLevel="0" collapsed="false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</row>
    <row r="76" customFormat="false" ht="12.75" hidden="false" customHeight="true" outlineLevel="0" collapsed="false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</row>
    <row r="77" customFormat="false" ht="12.75" hidden="false" customHeight="true" outlineLevel="0" collapsed="false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</row>
    <row r="78" customFormat="false" ht="12.75" hidden="false" customHeight="true" outlineLevel="0" collapsed="false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</row>
    <row r="79" customFormat="false" ht="12.75" hidden="false" customHeight="true" outlineLevel="0" collapsed="false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</row>
    <row r="80" customFormat="false" ht="12.75" hidden="false" customHeight="true" outlineLevel="0" collapsed="false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</row>
    <row r="81" customFormat="false" ht="12.75" hidden="false" customHeight="true" outlineLevel="0" collapsed="false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customFormat="false" ht="12.75" hidden="false" customHeight="true" outlineLevel="0" collapsed="false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</row>
    <row r="83" customFormat="false" ht="12.75" hidden="false" customHeight="true" outlineLevel="0" collapsed="false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</row>
    <row r="84" customFormat="false" ht="12.75" hidden="false" customHeight="true" outlineLevel="0" collapsed="false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</row>
    <row r="85" customFormat="false" ht="12.75" hidden="false" customHeight="true" outlineLevel="0" collapsed="false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</row>
    <row r="86" customFormat="false" ht="12.75" hidden="false" customHeight="true" outlineLevel="0" collapsed="false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</row>
    <row r="87" customFormat="false" ht="12.75" hidden="false" customHeight="true" outlineLevel="0" collapsed="false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</row>
    <row r="88" customFormat="false" ht="12.75" hidden="false" customHeight="true" outlineLevel="0" collapsed="false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</row>
    <row r="89" customFormat="false" ht="12.75" hidden="false" customHeight="true" outlineLevel="0" collapsed="false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</row>
    <row r="90" customFormat="false" ht="12.75" hidden="false" customHeight="true" outlineLevel="0" collapsed="false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</row>
    <row r="91" customFormat="false" ht="12.75" hidden="false" customHeight="true" outlineLevel="0" collapsed="false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</row>
    <row r="92" customFormat="false" ht="12.75" hidden="false" customHeight="true" outlineLevel="0" collapsed="false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</row>
    <row r="93" customFormat="false" ht="12.75" hidden="false" customHeight="true" outlineLevel="0" collapsed="false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</row>
    <row r="94" customFormat="false" ht="12.75" hidden="false" customHeight="true" outlineLevel="0" collapsed="false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</row>
    <row r="95" customFormat="false" ht="12.75" hidden="false" customHeight="true" outlineLevel="0" collapsed="false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</row>
    <row r="96" customFormat="false" ht="12.75" hidden="false" customHeight="true" outlineLevel="0" collapsed="false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</row>
    <row r="97" customFormat="false" ht="12.75" hidden="false" customHeight="true" outlineLevel="0" collapsed="false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</row>
    <row r="98" customFormat="false" ht="12.75" hidden="false" customHeight="true" outlineLevel="0" collapsed="false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</row>
    <row r="99" customFormat="false" ht="12.75" hidden="false" customHeight="true" outlineLevel="0" collapsed="false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</row>
    <row r="100" customFormat="false" ht="12.75" hidden="false" customHeight="true" outlineLevel="0" collapsed="false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</row>
    <row r="101" customFormat="false" ht="12.75" hidden="false" customHeight="true" outlineLevel="0" collapsed="false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</row>
    <row r="102" customFormat="false" ht="12.75" hidden="false" customHeight="true" outlineLevel="0" collapsed="false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</row>
    <row r="103" customFormat="false" ht="12.75" hidden="false" customHeight="true" outlineLevel="0" collapsed="false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</row>
    <row r="104" customFormat="false" ht="12.75" hidden="false" customHeight="true" outlineLevel="0" collapsed="false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</row>
    <row r="105" customFormat="false" ht="12.75" hidden="false" customHeight="true" outlineLevel="0" collapsed="false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</row>
    <row r="106" customFormat="false" ht="12.75" hidden="false" customHeight="true" outlineLevel="0" collapsed="false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</row>
    <row r="107" customFormat="false" ht="12.75" hidden="false" customHeight="true" outlineLevel="0" collapsed="false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</row>
    <row r="108" customFormat="false" ht="12.75" hidden="false" customHeight="true" outlineLevel="0" collapsed="false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</row>
    <row r="109" customFormat="false" ht="12.75" hidden="false" customHeight="true" outlineLevel="0" collapsed="false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</row>
    <row r="110" customFormat="false" ht="12.75" hidden="false" customHeight="true" outlineLevel="0" collapsed="false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  <c r="AA110" s="200"/>
      <c r="AB110" s="200"/>
      <c r="AC110" s="200"/>
      <c r="AD110" s="200"/>
      <c r="AE110" s="200"/>
    </row>
    <row r="111" customFormat="false" ht="12.75" hidden="false" customHeight="true" outlineLevel="0" collapsed="false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  <c r="AA111" s="200"/>
      <c r="AB111" s="200"/>
      <c r="AC111" s="200"/>
      <c r="AD111" s="200"/>
      <c r="AE111" s="200"/>
    </row>
    <row r="112" customFormat="false" ht="12.75" hidden="false" customHeight="true" outlineLevel="0" collapsed="false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</row>
    <row r="113" customFormat="false" ht="12.75" hidden="false" customHeight="true" outlineLevel="0" collapsed="false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</row>
    <row r="114" customFormat="false" ht="12.75" hidden="false" customHeight="true" outlineLevel="0" collapsed="false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</row>
    <row r="115" customFormat="false" ht="12.75" hidden="false" customHeight="true" outlineLevel="0" collapsed="false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</row>
    <row r="116" customFormat="false" ht="12.75" hidden="false" customHeight="true" outlineLevel="0" collapsed="false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</row>
    <row r="117" customFormat="false" ht="12.75" hidden="false" customHeight="true" outlineLevel="0" collapsed="false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customFormat="false" ht="12.75" hidden="false" customHeight="true" outlineLevel="0" collapsed="false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customFormat="false" ht="12.75" hidden="false" customHeight="true" outlineLevel="0" collapsed="false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customFormat="false" ht="12.75" hidden="false" customHeight="true" outlineLevel="0" collapsed="false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customFormat="false" ht="12.75" hidden="false" customHeight="true" outlineLevel="0" collapsed="false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customFormat="false" ht="12.75" hidden="false" customHeight="true" outlineLevel="0" collapsed="false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customFormat="false" ht="12.75" hidden="false" customHeight="true" outlineLevel="0" collapsed="false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customFormat="false" ht="12.75" hidden="false" customHeight="true" outlineLevel="0" collapsed="false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customFormat="false" ht="12.75" hidden="false" customHeight="true" outlineLevel="0" collapsed="false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customFormat="false" ht="12.75" hidden="false" customHeight="true" outlineLevel="0" collapsed="false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customFormat="false" ht="12.75" hidden="false" customHeight="true" outlineLevel="0" collapsed="false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customFormat="false" ht="12.75" hidden="false" customHeight="true" outlineLevel="0" collapsed="false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customFormat="false" ht="12.75" hidden="false" customHeight="true" outlineLevel="0" collapsed="false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customFormat="false" ht="12.75" hidden="false" customHeight="true" outlineLevel="0" collapsed="false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customFormat="false" ht="12.75" hidden="false" customHeight="true" outlineLevel="0" collapsed="false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customFormat="false" ht="12.75" hidden="false" customHeight="true" outlineLevel="0" collapsed="false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customFormat="false" ht="12.75" hidden="false" customHeight="true" outlineLevel="0" collapsed="false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</row>
    <row r="134" customFormat="false" ht="12.75" hidden="false" customHeight="true" outlineLevel="0" collapsed="false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customFormat="false" ht="12.75" hidden="false" customHeight="true" outlineLevel="0" collapsed="false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</row>
    <row r="136" customFormat="false" ht="12.75" hidden="false" customHeight="true" outlineLevel="0" collapsed="false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</row>
    <row r="137" customFormat="false" ht="12.75" hidden="false" customHeight="true" outlineLevel="0" collapsed="false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customFormat="false" ht="12.75" hidden="false" customHeight="true" outlineLevel="0" collapsed="false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</row>
    <row r="139" customFormat="false" ht="12.75" hidden="false" customHeight="true" outlineLevel="0" collapsed="false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customFormat="false" ht="12.75" hidden="false" customHeight="true" outlineLevel="0" collapsed="false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</row>
    <row r="141" customFormat="false" ht="12.75" hidden="false" customHeight="true" outlineLevel="0" collapsed="false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</row>
    <row r="142" customFormat="false" ht="12.75" hidden="false" customHeight="true" outlineLevel="0" collapsed="false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</row>
    <row r="143" customFormat="false" ht="12.75" hidden="false" customHeight="true" outlineLevel="0" collapsed="false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</row>
    <row r="144" customFormat="false" ht="12.75" hidden="false" customHeight="true" outlineLevel="0" collapsed="false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</row>
    <row r="145" customFormat="false" ht="12.75" hidden="false" customHeight="true" outlineLevel="0" collapsed="false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</row>
    <row r="146" customFormat="false" ht="12.75" hidden="false" customHeight="true" outlineLevel="0" collapsed="false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</row>
    <row r="147" customFormat="false" ht="12.75" hidden="false" customHeight="true" outlineLevel="0" collapsed="false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</row>
    <row r="148" customFormat="false" ht="12.75" hidden="false" customHeight="true" outlineLevel="0" collapsed="false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</row>
    <row r="149" customFormat="false" ht="12.75" hidden="false" customHeight="true" outlineLevel="0" collapsed="false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</row>
    <row r="150" customFormat="false" ht="12.75" hidden="false" customHeight="true" outlineLevel="0" collapsed="false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</row>
    <row r="151" customFormat="false" ht="12.75" hidden="false" customHeight="true" outlineLevel="0" collapsed="false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</row>
    <row r="152" customFormat="false" ht="12.75" hidden="false" customHeight="true" outlineLevel="0" collapsed="false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</row>
    <row r="153" customFormat="false" ht="12.75" hidden="false" customHeight="true" outlineLevel="0" collapsed="false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</row>
    <row r="154" customFormat="false" ht="12.75" hidden="false" customHeight="true" outlineLevel="0" collapsed="false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</row>
    <row r="155" customFormat="false" ht="12.75" hidden="false" customHeight="true" outlineLevel="0" collapsed="false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</row>
    <row r="156" customFormat="false" ht="12.75" hidden="false" customHeight="true" outlineLevel="0" collapsed="false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</row>
    <row r="157" customFormat="false" ht="12.75" hidden="false" customHeight="true" outlineLevel="0" collapsed="false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</row>
    <row r="158" customFormat="false" ht="12.75" hidden="false" customHeight="true" outlineLevel="0" collapsed="false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</row>
    <row r="159" customFormat="false" ht="12.75" hidden="false" customHeight="true" outlineLevel="0" collapsed="false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</row>
    <row r="160" customFormat="false" ht="12.75" hidden="false" customHeight="true" outlineLevel="0" collapsed="false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</row>
    <row r="161" customFormat="false" ht="12.75" hidden="false" customHeight="true" outlineLevel="0" collapsed="false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</row>
    <row r="162" customFormat="false" ht="12.75" hidden="false" customHeight="true" outlineLevel="0" collapsed="false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</row>
    <row r="163" customFormat="false" ht="12.75" hidden="false" customHeight="true" outlineLevel="0" collapsed="false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</row>
    <row r="164" customFormat="false" ht="12.75" hidden="false" customHeight="true" outlineLevel="0" collapsed="false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</row>
    <row r="165" customFormat="false" ht="12.75" hidden="false" customHeight="true" outlineLevel="0" collapsed="false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</row>
    <row r="166" customFormat="false" ht="12.75" hidden="false" customHeight="true" outlineLevel="0" collapsed="false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</row>
    <row r="167" customFormat="false" ht="12.75" hidden="false" customHeight="true" outlineLevel="0" collapsed="false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</row>
    <row r="168" customFormat="false" ht="12.75" hidden="false" customHeight="true" outlineLevel="0" collapsed="false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</row>
    <row r="169" customFormat="false" ht="12.75" hidden="false" customHeight="true" outlineLevel="0" collapsed="false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</row>
    <row r="170" customFormat="false" ht="12.75" hidden="false" customHeight="true" outlineLevel="0" collapsed="false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</row>
    <row r="171" customFormat="false" ht="12.75" hidden="false" customHeight="true" outlineLevel="0" collapsed="false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</row>
    <row r="172" customFormat="false" ht="12.75" hidden="false" customHeight="true" outlineLevel="0" collapsed="false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</row>
    <row r="173" customFormat="false" ht="12.75" hidden="false" customHeight="true" outlineLevel="0" collapsed="false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</row>
    <row r="174" customFormat="false" ht="12.75" hidden="false" customHeight="true" outlineLevel="0" collapsed="false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</row>
    <row r="175" customFormat="false" ht="12.75" hidden="false" customHeight="true" outlineLevel="0" collapsed="false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</row>
    <row r="176" customFormat="false" ht="12.75" hidden="false" customHeight="true" outlineLevel="0" collapsed="false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</row>
    <row r="177" customFormat="false" ht="12.75" hidden="false" customHeight="true" outlineLevel="0" collapsed="false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</row>
    <row r="178" customFormat="false" ht="12.75" hidden="false" customHeight="true" outlineLevel="0" collapsed="false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</row>
    <row r="179" customFormat="false" ht="12.75" hidden="false" customHeight="true" outlineLevel="0" collapsed="false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</row>
    <row r="180" customFormat="false" ht="12.75" hidden="false" customHeight="true" outlineLevel="0" collapsed="false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</row>
    <row r="181" customFormat="false" ht="12.75" hidden="false" customHeight="true" outlineLevel="0" collapsed="false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</row>
    <row r="182" customFormat="false" ht="12.75" hidden="false" customHeight="true" outlineLevel="0" collapsed="false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</row>
    <row r="183" customFormat="false" ht="12.75" hidden="false" customHeight="true" outlineLevel="0" collapsed="false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</row>
    <row r="184" customFormat="false" ht="12.75" hidden="false" customHeight="true" outlineLevel="0" collapsed="false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</row>
    <row r="185" customFormat="false" ht="12.75" hidden="false" customHeight="true" outlineLevel="0" collapsed="false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</row>
    <row r="186" customFormat="false" ht="12.75" hidden="false" customHeight="true" outlineLevel="0" collapsed="false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0"/>
      <c r="AD186" s="200"/>
      <c r="AE186" s="200"/>
    </row>
    <row r="187" customFormat="false" ht="12.75" hidden="false" customHeight="true" outlineLevel="0" collapsed="false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</row>
    <row r="188" customFormat="false" ht="12.75" hidden="false" customHeight="true" outlineLevel="0" collapsed="false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</row>
    <row r="189" customFormat="false" ht="12.75" hidden="false" customHeight="true" outlineLevel="0" collapsed="false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</row>
    <row r="190" customFormat="false" ht="12.75" hidden="false" customHeight="true" outlineLevel="0" collapsed="false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</row>
    <row r="191" customFormat="false" ht="12.75" hidden="false" customHeight="true" outlineLevel="0" collapsed="false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</row>
    <row r="192" customFormat="false" ht="12.75" hidden="false" customHeight="true" outlineLevel="0" collapsed="false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</row>
    <row r="193" customFormat="false" ht="12.75" hidden="false" customHeight="true" outlineLevel="0" collapsed="false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</row>
    <row r="194" customFormat="false" ht="12.75" hidden="false" customHeight="true" outlineLevel="0" collapsed="false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</row>
    <row r="195" customFormat="false" ht="12.75" hidden="false" customHeight="true" outlineLevel="0" collapsed="false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  <c r="AE195" s="200"/>
    </row>
    <row r="196" customFormat="false" ht="12.75" hidden="false" customHeight="true" outlineLevel="0" collapsed="false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</row>
    <row r="197" customFormat="false" ht="12.75" hidden="false" customHeight="true" outlineLevel="0" collapsed="false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</row>
    <row r="198" customFormat="false" ht="12.75" hidden="false" customHeight="true" outlineLevel="0" collapsed="false">
      <c r="A198" s="200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  <c r="AE198" s="200"/>
    </row>
    <row r="199" customFormat="false" ht="12.75" hidden="false" customHeight="true" outlineLevel="0" collapsed="false">
      <c r="A199" s="200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</row>
    <row r="200" customFormat="false" ht="12.75" hidden="false" customHeight="true" outlineLevel="0" collapsed="false">
      <c r="A200" s="200"/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  <c r="Z200" s="200"/>
      <c r="AA200" s="200"/>
      <c r="AB200" s="200"/>
      <c r="AC200" s="200"/>
      <c r="AD200" s="200"/>
      <c r="AE200" s="200"/>
    </row>
    <row r="201" customFormat="false" ht="12.75" hidden="false" customHeight="true" outlineLevel="0" collapsed="false">
      <c r="A201" s="200"/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  <c r="Z201" s="200"/>
      <c r="AA201" s="200"/>
      <c r="AB201" s="200"/>
      <c r="AC201" s="200"/>
      <c r="AD201" s="200"/>
      <c r="AE201" s="200"/>
    </row>
    <row r="202" customFormat="false" ht="12.75" hidden="false" customHeight="true" outlineLevel="0" collapsed="false">
      <c r="A202" s="200"/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  <c r="Z202" s="200"/>
      <c r="AA202" s="200"/>
      <c r="AB202" s="200"/>
      <c r="AC202" s="200"/>
      <c r="AD202" s="200"/>
      <c r="AE202" s="200"/>
    </row>
    <row r="203" customFormat="false" ht="12.75" hidden="false" customHeight="true" outlineLevel="0" collapsed="false">
      <c r="A203" s="200"/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  <c r="Z203" s="200"/>
      <c r="AA203" s="200"/>
      <c r="AB203" s="200"/>
      <c r="AC203" s="200"/>
      <c r="AD203" s="200"/>
      <c r="AE203" s="200"/>
    </row>
    <row r="204" customFormat="false" ht="12.75" hidden="false" customHeight="true" outlineLevel="0" collapsed="false">
      <c r="A204" s="200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</row>
    <row r="205" customFormat="false" ht="12.75" hidden="false" customHeight="true" outlineLevel="0" collapsed="false">
      <c r="A205" s="200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  <c r="AA205" s="200"/>
      <c r="AB205" s="200"/>
      <c r="AC205" s="200"/>
      <c r="AD205" s="200"/>
      <c r="AE205" s="200"/>
    </row>
    <row r="206" customFormat="false" ht="12.75" hidden="false" customHeight="true" outlineLevel="0" collapsed="false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0"/>
      <c r="AD206" s="200"/>
      <c r="AE206" s="200"/>
    </row>
    <row r="207" customFormat="false" ht="12.75" hidden="false" customHeight="true" outlineLevel="0" collapsed="false">
      <c r="A207" s="200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  <c r="AA207" s="200"/>
      <c r="AB207" s="200"/>
      <c r="AC207" s="200"/>
      <c r="AD207" s="200"/>
      <c r="AE207" s="200"/>
    </row>
    <row r="208" customFormat="false" ht="12.75" hidden="false" customHeight="true" outlineLevel="0" collapsed="false">
      <c r="A208" s="200"/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  <c r="AA208" s="200"/>
      <c r="AB208" s="200"/>
      <c r="AC208" s="200"/>
      <c r="AD208" s="200"/>
      <c r="AE208" s="200"/>
    </row>
    <row r="209" customFormat="false" ht="12.75" hidden="false" customHeight="true" outlineLevel="0" collapsed="false">
      <c r="A209" s="200"/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  <c r="AA209" s="200"/>
      <c r="AB209" s="200"/>
      <c r="AC209" s="200"/>
      <c r="AD209" s="200"/>
      <c r="AE209" s="200"/>
    </row>
    <row r="210" customFormat="false" ht="12.75" hidden="false" customHeight="true" outlineLevel="0" collapsed="false">
      <c r="A210" s="200"/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  <c r="Z210" s="200"/>
      <c r="AA210" s="200"/>
      <c r="AB210" s="200"/>
      <c r="AC210" s="200"/>
      <c r="AD210" s="200"/>
      <c r="AE210" s="200"/>
    </row>
    <row r="211" customFormat="false" ht="12.75" hidden="false" customHeight="true" outlineLevel="0" collapsed="false">
      <c r="A211" s="200"/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  <c r="AA211" s="200"/>
      <c r="AB211" s="200"/>
      <c r="AC211" s="200"/>
      <c r="AD211" s="200"/>
      <c r="AE211" s="200"/>
    </row>
    <row r="212" customFormat="false" ht="12.75" hidden="false" customHeight="true" outlineLevel="0" collapsed="false">
      <c r="A212" s="200"/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0"/>
      <c r="AD212" s="200"/>
      <c r="AE212" s="200"/>
    </row>
    <row r="213" customFormat="false" ht="12.75" hidden="false" customHeight="true" outlineLevel="0" collapsed="false">
      <c r="A213" s="200"/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  <c r="Z213" s="200"/>
      <c r="AA213" s="200"/>
      <c r="AB213" s="200"/>
      <c r="AC213" s="200"/>
      <c r="AD213" s="200"/>
      <c r="AE213" s="200"/>
    </row>
    <row r="214" customFormat="false" ht="12.75" hidden="false" customHeight="true" outlineLevel="0" collapsed="false">
      <c r="A214" s="200"/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  <c r="AA214" s="200"/>
      <c r="AB214" s="200"/>
      <c r="AC214" s="200"/>
      <c r="AD214" s="200"/>
      <c r="AE214" s="200"/>
    </row>
    <row r="215" customFormat="false" ht="12.75" hidden="false" customHeight="true" outlineLevel="0" collapsed="false">
      <c r="A215" s="200"/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  <c r="Z215" s="200"/>
      <c r="AA215" s="200"/>
      <c r="AB215" s="200"/>
      <c r="AC215" s="200"/>
      <c r="AD215" s="200"/>
      <c r="AE215" s="200"/>
    </row>
    <row r="216" customFormat="false" ht="12.75" hidden="false" customHeight="true" outlineLevel="0" collapsed="false">
      <c r="A216" s="200"/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  <c r="Z216" s="200"/>
      <c r="AA216" s="200"/>
      <c r="AB216" s="200"/>
      <c r="AC216" s="200"/>
      <c r="AD216" s="200"/>
      <c r="AE216" s="200"/>
    </row>
    <row r="217" customFormat="false" ht="12.75" hidden="false" customHeight="true" outlineLevel="0" collapsed="false">
      <c r="A217" s="200"/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  <c r="Z217" s="200"/>
      <c r="AA217" s="200"/>
      <c r="AB217" s="200"/>
      <c r="AC217" s="200"/>
      <c r="AD217" s="200"/>
      <c r="AE217" s="200"/>
    </row>
    <row r="218" customFormat="false" ht="12.75" hidden="false" customHeight="true" outlineLevel="0" collapsed="false">
      <c r="A218" s="200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  <c r="Z218" s="200"/>
      <c r="AA218" s="200"/>
      <c r="AB218" s="200"/>
      <c r="AC218" s="200"/>
      <c r="AD218" s="200"/>
      <c r="AE218" s="200"/>
    </row>
    <row r="219" customFormat="false" ht="12.75" hidden="false" customHeight="true" outlineLevel="0" collapsed="false">
      <c r="A219" s="200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  <c r="AE219" s="200"/>
    </row>
    <row r="220" customFormat="false" ht="12.75" hidden="false" customHeight="true" outlineLevel="0" collapsed="false">
      <c r="A220" s="200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  <c r="Z220" s="200"/>
      <c r="AA220" s="200"/>
      <c r="AB220" s="200"/>
      <c r="AC220" s="200"/>
      <c r="AD220" s="200"/>
      <c r="AE220" s="200"/>
    </row>
    <row r="221" customFormat="false" ht="12.75" hidden="false" customHeight="true" outlineLevel="0" collapsed="false">
      <c r="A221" s="200"/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  <c r="Z221" s="200"/>
      <c r="AA221" s="200"/>
      <c r="AB221" s="200"/>
      <c r="AC221" s="200"/>
      <c r="AD221" s="200"/>
      <c r="AE221" s="200"/>
    </row>
    <row r="222" customFormat="false" ht="12.75" hidden="false" customHeight="true" outlineLevel="0" collapsed="false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  <c r="Z222" s="200"/>
      <c r="AA222" s="200"/>
      <c r="AB222" s="200"/>
      <c r="AC222" s="200"/>
      <c r="AD222" s="200"/>
      <c r="AE222" s="200"/>
    </row>
    <row r="223" customFormat="false" ht="12.75" hidden="false" customHeight="true" outlineLevel="0" collapsed="false">
      <c r="A223" s="200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200"/>
      <c r="AE223" s="200"/>
    </row>
    <row r="224" customFormat="false" ht="12.75" hidden="false" customHeight="true" outlineLevel="0" collapsed="false">
      <c r="A224" s="200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  <c r="AA224" s="200"/>
      <c r="AB224" s="200"/>
      <c r="AC224" s="200"/>
      <c r="AD224" s="200"/>
      <c r="AE224" s="200"/>
    </row>
    <row r="225" customFormat="false" ht="12.75" hidden="false" customHeight="true" outlineLevel="0" collapsed="false">
      <c r="A225" s="200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  <c r="AA225" s="200"/>
      <c r="AB225" s="200"/>
      <c r="AC225" s="200"/>
      <c r="AD225" s="200"/>
      <c r="AE225" s="200"/>
    </row>
    <row r="226" customFormat="false" ht="12.75" hidden="false" customHeight="true" outlineLevel="0" collapsed="false">
      <c r="A226" s="200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  <c r="Z226" s="200"/>
      <c r="AA226" s="200"/>
      <c r="AB226" s="200"/>
      <c r="AC226" s="200"/>
      <c r="AD226" s="200"/>
      <c r="AE226" s="200"/>
    </row>
    <row r="227" customFormat="false" ht="12.75" hidden="false" customHeight="true" outlineLevel="0" collapsed="false">
      <c r="A227" s="200"/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  <c r="Z227" s="200"/>
      <c r="AA227" s="200"/>
      <c r="AB227" s="200"/>
      <c r="AC227" s="200"/>
      <c r="AD227" s="200"/>
      <c r="AE227" s="200"/>
    </row>
    <row r="228" customFormat="false" ht="12.75" hidden="false" customHeight="true" outlineLevel="0" collapsed="false">
      <c r="A228" s="200"/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  <c r="Z228" s="200"/>
      <c r="AA228" s="200"/>
      <c r="AB228" s="200"/>
      <c r="AC228" s="200"/>
      <c r="AD228" s="200"/>
      <c r="AE228" s="200"/>
    </row>
    <row r="229" customFormat="false" ht="12.75" hidden="false" customHeight="true" outlineLevel="0" collapsed="false">
      <c r="A229" s="200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  <c r="AA229" s="200"/>
      <c r="AB229" s="200"/>
      <c r="AC229" s="200"/>
      <c r="AD229" s="200"/>
      <c r="AE229" s="200"/>
    </row>
    <row r="230" customFormat="false" ht="12.75" hidden="false" customHeight="true" outlineLevel="0" collapsed="false">
      <c r="A230" s="200"/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  <c r="Z230" s="200"/>
      <c r="AA230" s="200"/>
      <c r="AB230" s="200"/>
      <c r="AC230" s="200"/>
      <c r="AD230" s="200"/>
      <c r="AE230" s="200"/>
    </row>
    <row r="231" customFormat="false" ht="12.75" hidden="false" customHeight="true" outlineLevel="0" collapsed="false">
      <c r="A231" s="200"/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00"/>
      <c r="Y231" s="200"/>
      <c r="Z231" s="200"/>
      <c r="AA231" s="200"/>
      <c r="AB231" s="200"/>
      <c r="AC231" s="200"/>
      <c r="AD231" s="200"/>
      <c r="AE231" s="200"/>
    </row>
    <row r="232" customFormat="false" ht="12.75" hidden="false" customHeight="true" outlineLevel="0" collapsed="false">
      <c r="A232" s="200"/>
      <c r="B232" s="200"/>
      <c r="C232" s="200"/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0"/>
      <c r="Y232" s="200"/>
      <c r="Z232" s="200"/>
      <c r="AA232" s="200"/>
      <c r="AB232" s="200"/>
      <c r="AC232" s="200"/>
      <c r="AD232" s="200"/>
      <c r="AE232" s="200"/>
    </row>
    <row r="233" customFormat="false" ht="12.75" hidden="false" customHeight="true" outlineLevel="0" collapsed="false">
      <c r="A233" s="200"/>
      <c r="B233" s="200"/>
      <c r="C233" s="200"/>
      <c r="D233" s="200"/>
      <c r="E233" s="200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0"/>
      <c r="Z233" s="200"/>
      <c r="AA233" s="200"/>
      <c r="AB233" s="200"/>
      <c r="AC233" s="200"/>
      <c r="AD233" s="200"/>
      <c r="AE233" s="200"/>
    </row>
    <row r="234" customFormat="false" ht="12.75" hidden="false" customHeight="true" outlineLevel="0" collapsed="false">
      <c r="A234" s="200"/>
      <c r="B234" s="200"/>
      <c r="C234" s="200"/>
      <c r="D234" s="200"/>
      <c r="E234" s="200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00"/>
      <c r="Y234" s="200"/>
      <c r="Z234" s="200"/>
      <c r="AA234" s="200"/>
      <c r="AB234" s="200"/>
      <c r="AC234" s="200"/>
      <c r="AD234" s="200"/>
      <c r="AE234" s="200"/>
    </row>
    <row r="235" customFormat="false" ht="12.75" hidden="false" customHeight="true" outlineLevel="0" collapsed="false">
      <c r="A235" s="200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  <c r="Z235" s="200"/>
      <c r="AA235" s="200"/>
      <c r="AB235" s="200"/>
      <c r="AC235" s="200"/>
      <c r="AD235" s="200"/>
      <c r="AE235" s="200"/>
    </row>
    <row r="236" customFormat="false" ht="12.75" hidden="false" customHeight="true" outlineLevel="0" collapsed="false">
      <c r="A236" s="200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  <c r="Z236" s="200"/>
      <c r="AA236" s="200"/>
      <c r="AB236" s="200"/>
      <c r="AC236" s="200"/>
      <c r="AD236" s="200"/>
      <c r="AE236" s="200"/>
    </row>
    <row r="237" customFormat="false" ht="12.75" hidden="false" customHeight="true" outlineLevel="0" collapsed="false">
      <c r="A237" s="200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  <c r="Z237" s="200"/>
      <c r="AA237" s="200"/>
      <c r="AB237" s="200"/>
      <c r="AC237" s="200"/>
      <c r="AD237" s="200"/>
      <c r="AE237" s="200"/>
    </row>
    <row r="238" customFormat="false" ht="12.75" hidden="false" customHeight="true" outlineLevel="0" collapsed="false">
      <c r="A238" s="200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  <c r="Z238" s="200"/>
      <c r="AA238" s="200"/>
      <c r="AB238" s="200"/>
      <c r="AC238" s="200"/>
      <c r="AD238" s="200"/>
      <c r="AE238" s="200"/>
    </row>
    <row r="239" customFormat="false" ht="12.75" hidden="false" customHeight="true" outlineLevel="0" collapsed="false">
      <c r="A239" s="200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  <c r="AA239" s="200"/>
      <c r="AB239" s="200"/>
      <c r="AC239" s="200"/>
      <c r="AD239" s="200"/>
      <c r="AE239" s="200"/>
    </row>
    <row r="240" customFormat="false" ht="12.75" hidden="false" customHeight="true" outlineLevel="0" collapsed="false">
      <c r="A240" s="200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  <c r="Z240" s="200"/>
      <c r="AA240" s="200"/>
      <c r="AB240" s="200"/>
      <c r="AC240" s="200"/>
      <c r="AD240" s="200"/>
      <c r="AE240" s="200"/>
    </row>
    <row r="241" customFormat="false" ht="12.75" hidden="false" customHeight="true" outlineLevel="0" collapsed="false">
      <c r="A241" s="200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  <c r="Z241" s="200"/>
      <c r="AA241" s="200"/>
      <c r="AB241" s="200"/>
      <c r="AC241" s="200"/>
      <c r="AD241" s="200"/>
      <c r="AE241" s="200"/>
    </row>
    <row r="242" customFormat="false" ht="12.75" hidden="false" customHeight="true" outlineLevel="0" collapsed="false">
      <c r="A242" s="200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  <c r="Z242" s="200"/>
      <c r="AA242" s="200"/>
      <c r="AB242" s="200"/>
      <c r="AC242" s="200"/>
      <c r="AD242" s="200"/>
      <c r="AE242" s="200"/>
    </row>
    <row r="243" customFormat="false" ht="12.75" hidden="false" customHeight="true" outlineLevel="0" collapsed="false">
      <c r="A243" s="200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  <c r="Z243" s="200"/>
      <c r="AA243" s="200"/>
      <c r="AB243" s="200"/>
      <c r="AC243" s="200"/>
      <c r="AD243" s="200"/>
      <c r="AE243" s="200"/>
    </row>
    <row r="244" customFormat="false" ht="12.75" hidden="false" customHeight="true" outlineLevel="0" collapsed="false">
      <c r="A244" s="200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200"/>
      <c r="AA244" s="200"/>
      <c r="AB244" s="200"/>
      <c r="AC244" s="200"/>
      <c r="AD244" s="200"/>
      <c r="AE244" s="200"/>
    </row>
    <row r="245" customFormat="false" ht="12.75" hidden="false" customHeight="true" outlineLevel="0" collapsed="false">
      <c r="A245" s="200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200"/>
      <c r="AA245" s="200"/>
      <c r="AB245" s="200"/>
      <c r="AC245" s="200"/>
      <c r="AD245" s="200"/>
      <c r="AE245" s="200"/>
    </row>
    <row r="246" customFormat="false" ht="12.75" hidden="false" customHeight="true" outlineLevel="0" collapsed="false">
      <c r="A246" s="200"/>
      <c r="B246" s="200"/>
      <c r="C246" s="200"/>
      <c r="D246" s="200"/>
      <c r="E246" s="200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0"/>
      <c r="Y246" s="200"/>
      <c r="Z246" s="200"/>
      <c r="AA246" s="200"/>
      <c r="AB246" s="200"/>
      <c r="AC246" s="200"/>
      <c r="AD246" s="200"/>
      <c r="AE246" s="200"/>
    </row>
    <row r="247" customFormat="false" ht="12.75" hidden="false" customHeight="true" outlineLevel="0" collapsed="false">
      <c r="A247" s="200"/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0"/>
      <c r="AE247" s="200"/>
    </row>
    <row r="248" customFormat="false" ht="12.75" hidden="false" customHeight="true" outlineLevel="0" collapsed="false">
      <c r="A248" s="200"/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0"/>
      <c r="AA248" s="200"/>
      <c r="AB248" s="200"/>
      <c r="AC248" s="200"/>
      <c r="AD248" s="200"/>
      <c r="AE248" s="200"/>
    </row>
    <row r="249" customFormat="false" ht="12.75" hidden="false" customHeight="true" outlineLevel="0" collapsed="false">
      <c r="A249" s="200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0"/>
      <c r="Z249" s="200"/>
      <c r="AA249" s="200"/>
      <c r="AB249" s="200"/>
      <c r="AC249" s="200"/>
      <c r="AD249" s="200"/>
      <c r="AE249" s="200"/>
    </row>
    <row r="250" customFormat="false" ht="12.75" hidden="false" customHeight="true" outlineLevel="0" collapsed="false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0"/>
      <c r="Z250" s="200"/>
      <c r="AA250" s="200"/>
      <c r="AB250" s="200"/>
      <c r="AC250" s="200"/>
      <c r="AD250" s="200"/>
      <c r="AE250" s="200"/>
    </row>
    <row r="251" customFormat="false" ht="12.75" hidden="false" customHeight="true" outlineLevel="0" collapsed="false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  <c r="X251" s="200"/>
      <c r="Y251" s="200"/>
      <c r="Z251" s="200"/>
      <c r="AA251" s="200"/>
      <c r="AB251" s="200"/>
      <c r="AC251" s="200"/>
      <c r="AD251" s="200"/>
      <c r="AE251" s="200"/>
    </row>
    <row r="252" customFormat="false" ht="12.75" hidden="false" customHeight="true" outlineLevel="0" collapsed="false">
      <c r="A252" s="200"/>
      <c r="B252" s="200"/>
      <c r="C252" s="200"/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00"/>
      <c r="Y252" s="200"/>
      <c r="Z252" s="200"/>
      <c r="AA252" s="200"/>
      <c r="AB252" s="200"/>
      <c r="AC252" s="200"/>
      <c r="AD252" s="200"/>
      <c r="AE252" s="200"/>
    </row>
    <row r="253" customFormat="false" ht="12.75" hidden="false" customHeight="true" outlineLevel="0" collapsed="false">
      <c r="A253" s="200"/>
      <c r="B253" s="200"/>
      <c r="C253" s="200"/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0"/>
      <c r="Z253" s="200"/>
      <c r="AA253" s="200"/>
      <c r="AB253" s="200"/>
      <c r="AC253" s="200"/>
      <c r="AD253" s="200"/>
      <c r="AE253" s="200"/>
    </row>
    <row r="254" customFormat="false" ht="12.75" hidden="false" customHeight="true" outlineLevel="0" collapsed="false">
      <c r="A254" s="200"/>
      <c r="B254" s="200"/>
      <c r="C254" s="200"/>
      <c r="D254" s="200"/>
      <c r="E254" s="200"/>
      <c r="F254" s="200"/>
      <c r="G254" s="200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00"/>
      <c r="Y254" s="200"/>
      <c r="Z254" s="200"/>
      <c r="AA254" s="200"/>
      <c r="AB254" s="200"/>
      <c r="AC254" s="200"/>
      <c r="AD254" s="200"/>
      <c r="AE254" s="200"/>
    </row>
    <row r="255" customFormat="false" ht="12.75" hidden="false" customHeight="true" outlineLevel="0" collapsed="false">
      <c r="A255" s="200"/>
      <c r="B255" s="200"/>
      <c r="C255" s="200"/>
      <c r="D255" s="200"/>
      <c r="E255" s="200"/>
      <c r="F255" s="20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200"/>
      <c r="Z255" s="200"/>
      <c r="AA255" s="200"/>
      <c r="AB255" s="200"/>
      <c r="AC255" s="200"/>
      <c r="AD255" s="200"/>
      <c r="AE255" s="200"/>
    </row>
    <row r="256" customFormat="false" ht="12.75" hidden="false" customHeight="true" outlineLevel="0" collapsed="false">
      <c r="A256" s="200"/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0"/>
      <c r="Y256" s="200"/>
      <c r="Z256" s="200"/>
      <c r="AA256" s="200"/>
      <c r="AB256" s="200"/>
      <c r="AC256" s="200"/>
      <c r="AD256" s="200"/>
      <c r="AE256" s="200"/>
    </row>
    <row r="257" customFormat="false" ht="12.75" hidden="false" customHeight="true" outlineLevel="0" collapsed="false">
      <c r="A257" s="200"/>
      <c r="B257" s="200"/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0"/>
      <c r="Z257" s="200"/>
      <c r="AA257" s="200"/>
      <c r="AB257" s="200"/>
      <c r="AC257" s="200"/>
      <c r="AD257" s="200"/>
      <c r="AE257" s="200"/>
    </row>
    <row r="258" customFormat="false" ht="12.75" hidden="false" customHeight="true" outlineLevel="0" collapsed="false">
      <c r="A258" s="200"/>
      <c r="B258" s="200"/>
      <c r="C258" s="200"/>
      <c r="D258" s="200"/>
      <c r="E258" s="200"/>
      <c r="F258" s="20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00"/>
      <c r="Y258" s="200"/>
      <c r="Z258" s="200"/>
      <c r="AA258" s="200"/>
      <c r="AB258" s="200"/>
      <c r="AC258" s="200"/>
      <c r="AD258" s="200"/>
      <c r="AE258" s="200"/>
    </row>
    <row r="259" customFormat="false" ht="12.75" hidden="false" customHeight="true" outlineLevel="0" collapsed="false">
      <c r="A259" s="200"/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00"/>
      <c r="Y259" s="200"/>
      <c r="Z259" s="200"/>
      <c r="AA259" s="200"/>
      <c r="AB259" s="200"/>
      <c r="AC259" s="200"/>
      <c r="AD259" s="200"/>
      <c r="AE259" s="200"/>
    </row>
    <row r="260" customFormat="false" ht="12.75" hidden="false" customHeight="true" outlineLevel="0" collapsed="false">
      <c r="A260" s="200"/>
      <c r="B260" s="200"/>
      <c r="C260" s="200"/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0"/>
      <c r="Z260" s="200"/>
      <c r="AA260" s="200"/>
      <c r="AB260" s="200"/>
      <c r="AC260" s="200"/>
      <c r="AD260" s="200"/>
      <c r="AE260" s="200"/>
    </row>
    <row r="261" customFormat="false" ht="12.75" hidden="false" customHeight="true" outlineLevel="0" collapsed="false">
      <c r="A261" s="200"/>
      <c r="B261" s="200"/>
      <c r="C261" s="200"/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0"/>
      <c r="Z261" s="200"/>
      <c r="AA261" s="200"/>
      <c r="AB261" s="200"/>
      <c r="AC261" s="200"/>
      <c r="AD261" s="200"/>
      <c r="AE261" s="200"/>
    </row>
    <row r="262" customFormat="false" ht="12.75" hidden="false" customHeight="true" outlineLevel="0" collapsed="false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00"/>
      <c r="Y262" s="200"/>
      <c r="Z262" s="200"/>
      <c r="AA262" s="200"/>
      <c r="AB262" s="200"/>
      <c r="AC262" s="200"/>
      <c r="AD262" s="200"/>
      <c r="AE262" s="200"/>
    </row>
    <row r="263" customFormat="false" ht="12.75" hidden="false" customHeight="true" outlineLevel="0" collapsed="false">
      <c r="A263" s="200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0"/>
      <c r="Z263" s="200"/>
      <c r="AA263" s="200"/>
      <c r="AB263" s="200"/>
      <c r="AC263" s="200"/>
      <c r="AD263" s="200"/>
      <c r="AE263" s="200"/>
    </row>
    <row r="264" customFormat="false" ht="12.75" hidden="false" customHeight="true" outlineLevel="0" collapsed="false">
      <c r="A264" s="200"/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0"/>
      <c r="Y264" s="200"/>
      <c r="Z264" s="200"/>
      <c r="AA264" s="200"/>
      <c r="AB264" s="200"/>
      <c r="AC264" s="200"/>
      <c r="AD264" s="200"/>
      <c r="AE264" s="200"/>
    </row>
    <row r="265" customFormat="false" ht="12.75" hidden="false" customHeight="true" outlineLevel="0" collapsed="false">
      <c r="A265" s="200"/>
      <c r="B265" s="200"/>
      <c r="C265" s="200"/>
      <c r="D265" s="200"/>
      <c r="E265" s="200"/>
      <c r="F265" s="200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00"/>
      <c r="Y265" s="200"/>
      <c r="Z265" s="200"/>
      <c r="AA265" s="200"/>
      <c r="AB265" s="200"/>
      <c r="AC265" s="200"/>
      <c r="AD265" s="200"/>
      <c r="AE265" s="200"/>
    </row>
    <row r="266" customFormat="false" ht="12.75" hidden="false" customHeight="true" outlineLevel="0" collapsed="false">
      <c r="A266" s="200"/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0"/>
      <c r="Z266" s="200"/>
      <c r="AA266" s="200"/>
      <c r="AB266" s="200"/>
      <c r="AC266" s="200"/>
      <c r="AD266" s="200"/>
      <c r="AE266" s="200"/>
    </row>
    <row r="267" customFormat="false" ht="12.75" hidden="false" customHeight="true" outlineLevel="0" collapsed="false">
      <c r="A267" s="200"/>
      <c r="B267" s="200"/>
      <c r="C267" s="200"/>
      <c r="D267" s="200"/>
      <c r="E267" s="200"/>
      <c r="F267" s="200"/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  <c r="X267" s="200"/>
      <c r="Y267" s="200"/>
      <c r="Z267" s="200"/>
      <c r="AA267" s="200"/>
      <c r="AB267" s="200"/>
      <c r="AC267" s="200"/>
      <c r="AD267" s="200"/>
      <c r="AE267" s="200"/>
    </row>
    <row r="268" customFormat="false" ht="12.75" hidden="false" customHeight="true" outlineLevel="0" collapsed="false">
      <c r="A268" s="200"/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00"/>
      <c r="Y268" s="200"/>
      <c r="Z268" s="200"/>
      <c r="AA268" s="200"/>
      <c r="AB268" s="200"/>
      <c r="AC268" s="200"/>
      <c r="AD268" s="200"/>
      <c r="AE268" s="200"/>
    </row>
    <row r="269" customFormat="false" ht="12.75" hidden="false" customHeight="true" outlineLevel="0" collapsed="false">
      <c r="A269" s="200"/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00"/>
      <c r="Y269" s="200"/>
      <c r="Z269" s="200"/>
      <c r="AA269" s="200"/>
      <c r="AB269" s="200"/>
      <c r="AC269" s="200"/>
      <c r="AD269" s="200"/>
      <c r="AE269" s="200"/>
    </row>
    <row r="270" customFormat="false" ht="12.75" hidden="false" customHeight="true" outlineLevel="0" collapsed="false">
      <c r="A270" s="200"/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</row>
    <row r="271" customFormat="false" ht="12.75" hidden="false" customHeight="true" outlineLevel="0" collapsed="false">
      <c r="A271" s="200"/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  <c r="X271" s="200"/>
      <c r="Y271" s="200"/>
      <c r="Z271" s="200"/>
      <c r="AA271" s="200"/>
      <c r="AB271" s="200"/>
      <c r="AC271" s="200"/>
      <c r="AD271" s="200"/>
      <c r="AE271" s="200"/>
    </row>
    <row r="272" customFormat="false" ht="12.75" hidden="false" customHeight="true" outlineLevel="0" collapsed="false">
      <c r="A272" s="200"/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0"/>
      <c r="Z272" s="200"/>
      <c r="AA272" s="200"/>
      <c r="AB272" s="200"/>
      <c r="AC272" s="200"/>
      <c r="AD272" s="200"/>
      <c r="AE272" s="200"/>
    </row>
    <row r="273" customFormat="false" ht="12.75" hidden="false" customHeight="true" outlineLevel="0" collapsed="false">
      <c r="A273" s="200"/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00"/>
      <c r="Y273" s="200"/>
      <c r="Z273" s="200"/>
      <c r="AA273" s="200"/>
      <c r="AB273" s="200"/>
      <c r="AC273" s="200"/>
      <c r="AD273" s="200"/>
      <c r="AE273" s="200"/>
    </row>
    <row r="274" customFormat="false" ht="12.75" hidden="false" customHeight="true" outlineLevel="0" collapsed="false">
      <c r="A274" s="200"/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  <c r="AA274" s="200"/>
      <c r="AB274" s="200"/>
      <c r="AC274" s="200"/>
      <c r="AD274" s="200"/>
      <c r="AE274" s="200"/>
    </row>
    <row r="275" customFormat="false" ht="12.75" hidden="false" customHeight="true" outlineLevel="0" collapsed="false">
      <c r="A275" s="200"/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0"/>
      <c r="Z275" s="200"/>
      <c r="AA275" s="200"/>
      <c r="AB275" s="200"/>
      <c r="AC275" s="200"/>
      <c r="AD275" s="200"/>
      <c r="AE275" s="200"/>
    </row>
    <row r="276" customFormat="false" ht="12.75" hidden="false" customHeight="true" outlineLevel="0" collapsed="false">
      <c r="A276" s="200"/>
      <c r="B276" s="200"/>
      <c r="C276" s="200"/>
      <c r="D276" s="200"/>
      <c r="E276" s="200"/>
      <c r="F276" s="20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00"/>
      <c r="Y276" s="200"/>
      <c r="Z276" s="200"/>
      <c r="AA276" s="200"/>
      <c r="AB276" s="200"/>
      <c r="AC276" s="200"/>
      <c r="AD276" s="200"/>
      <c r="AE276" s="200"/>
    </row>
    <row r="277" customFormat="false" ht="12.75" hidden="false" customHeight="true" outlineLevel="0" collapsed="false">
      <c r="A277" s="200"/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  <c r="X277" s="200"/>
      <c r="Y277" s="200"/>
      <c r="Z277" s="200"/>
      <c r="AA277" s="200"/>
      <c r="AB277" s="200"/>
      <c r="AC277" s="200"/>
      <c r="AD277" s="200"/>
      <c r="AE277" s="200"/>
    </row>
    <row r="278" customFormat="false" ht="12.75" hidden="false" customHeight="true" outlineLevel="0" collapsed="false">
      <c r="A278" s="200"/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00"/>
      <c r="Y278" s="200"/>
      <c r="Z278" s="200"/>
      <c r="AA278" s="200"/>
      <c r="AB278" s="200"/>
      <c r="AC278" s="200"/>
      <c r="AD278" s="200"/>
      <c r="AE278" s="200"/>
    </row>
    <row r="279" customFormat="false" ht="12.75" hidden="false" customHeight="true" outlineLevel="0" collapsed="false">
      <c r="A279" s="200"/>
      <c r="B279" s="200"/>
      <c r="C279" s="200"/>
      <c r="D279" s="200"/>
      <c r="E279" s="200"/>
      <c r="F279" s="20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00"/>
      <c r="Y279" s="200"/>
      <c r="Z279" s="200"/>
      <c r="AA279" s="200"/>
      <c r="AB279" s="200"/>
      <c r="AC279" s="200"/>
      <c r="AD279" s="200"/>
      <c r="AE279" s="200"/>
    </row>
    <row r="280" customFormat="false" ht="12.75" hidden="false" customHeight="true" outlineLevel="0" collapsed="false">
      <c r="A280" s="200"/>
      <c r="B280" s="200"/>
      <c r="C280" s="200"/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00"/>
      <c r="Y280" s="200"/>
      <c r="Z280" s="200"/>
      <c r="AA280" s="200"/>
      <c r="AB280" s="200"/>
      <c r="AC280" s="200"/>
      <c r="AD280" s="200"/>
      <c r="AE280" s="200"/>
    </row>
    <row r="281" customFormat="false" ht="12.75" hidden="false" customHeight="true" outlineLevel="0" collapsed="false">
      <c r="A281" s="200"/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  <c r="X281" s="200"/>
      <c r="Y281" s="200"/>
      <c r="Z281" s="200"/>
      <c r="AA281" s="200"/>
      <c r="AB281" s="200"/>
      <c r="AC281" s="200"/>
      <c r="AD281" s="200"/>
      <c r="AE281" s="200"/>
    </row>
    <row r="282" customFormat="false" ht="12.75" hidden="false" customHeight="true" outlineLevel="0" collapsed="false">
      <c r="A282" s="200"/>
      <c r="B282" s="200"/>
      <c r="C282" s="200"/>
      <c r="D282" s="200"/>
      <c r="E282" s="200"/>
      <c r="F282" s="200"/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  <c r="X282" s="200"/>
      <c r="Y282" s="200"/>
      <c r="Z282" s="200"/>
      <c r="AA282" s="200"/>
      <c r="AB282" s="200"/>
      <c r="AC282" s="200"/>
      <c r="AD282" s="200"/>
      <c r="AE282" s="200"/>
    </row>
    <row r="283" customFormat="false" ht="12.75" hidden="false" customHeight="true" outlineLevel="0" collapsed="false">
      <c r="A283" s="200"/>
      <c r="B283" s="200"/>
      <c r="C283" s="200"/>
      <c r="D283" s="200"/>
      <c r="E283" s="200"/>
      <c r="F283" s="200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  <c r="X283" s="200"/>
      <c r="Y283" s="200"/>
      <c r="Z283" s="200"/>
      <c r="AA283" s="200"/>
      <c r="AB283" s="200"/>
      <c r="AC283" s="200"/>
      <c r="AD283" s="200"/>
      <c r="AE283" s="200"/>
    </row>
    <row r="284" customFormat="false" ht="12.75" hidden="false" customHeight="true" outlineLevel="0" collapsed="false">
      <c r="A284" s="200"/>
      <c r="B284" s="200"/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  <c r="AA284" s="200"/>
      <c r="AB284" s="200"/>
      <c r="AC284" s="200"/>
      <c r="AD284" s="200"/>
      <c r="AE284" s="200"/>
    </row>
    <row r="285" customFormat="false" ht="12.75" hidden="false" customHeight="true" outlineLevel="0" collapsed="false">
      <c r="A285" s="200"/>
      <c r="B285" s="200"/>
      <c r="C285" s="200"/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  <c r="X285" s="200"/>
      <c r="Y285" s="200"/>
      <c r="Z285" s="200"/>
      <c r="AA285" s="200"/>
      <c r="AB285" s="200"/>
      <c r="AC285" s="200"/>
      <c r="AD285" s="200"/>
      <c r="AE285" s="200"/>
    </row>
    <row r="286" customFormat="false" ht="12.75" hidden="false" customHeight="true" outlineLevel="0" collapsed="false">
      <c r="A286" s="200"/>
      <c r="B286" s="200"/>
      <c r="C286" s="200"/>
      <c r="D286" s="200"/>
      <c r="E286" s="200"/>
      <c r="F286" s="200"/>
      <c r="G286" s="200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  <c r="X286" s="200"/>
      <c r="Y286" s="200"/>
      <c r="Z286" s="200"/>
      <c r="AA286" s="200"/>
      <c r="AB286" s="200"/>
      <c r="AC286" s="200"/>
      <c r="AD286" s="200"/>
      <c r="AE286" s="200"/>
    </row>
    <row r="287" customFormat="false" ht="12.75" hidden="false" customHeight="true" outlineLevel="0" collapsed="false">
      <c r="A287" s="200"/>
      <c r="B287" s="200"/>
      <c r="C287" s="200"/>
      <c r="D287" s="200"/>
      <c r="E287" s="200"/>
      <c r="F287" s="20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00"/>
      <c r="Y287" s="200"/>
      <c r="Z287" s="200"/>
      <c r="AA287" s="200"/>
      <c r="AB287" s="200"/>
      <c r="AC287" s="200"/>
      <c r="AD287" s="200"/>
      <c r="AE287" s="200"/>
    </row>
    <row r="288" customFormat="false" ht="12.75" hidden="false" customHeight="true" outlineLevel="0" collapsed="false">
      <c r="A288" s="200"/>
      <c r="B288" s="200"/>
      <c r="C288" s="200"/>
      <c r="D288" s="200"/>
      <c r="E288" s="200"/>
      <c r="F288" s="200"/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00"/>
      <c r="Y288" s="200"/>
      <c r="Z288" s="200"/>
      <c r="AA288" s="200"/>
      <c r="AB288" s="200"/>
      <c r="AC288" s="200"/>
      <c r="AD288" s="200"/>
      <c r="AE288" s="200"/>
    </row>
    <row r="289" customFormat="false" ht="12.75" hidden="false" customHeight="true" outlineLevel="0" collapsed="false">
      <c r="A289" s="200"/>
      <c r="B289" s="200"/>
      <c r="C289" s="200"/>
      <c r="D289" s="200"/>
      <c r="E289" s="200"/>
      <c r="F289" s="200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  <c r="X289" s="200"/>
      <c r="Y289" s="200"/>
      <c r="Z289" s="200"/>
      <c r="AA289" s="200"/>
      <c r="AB289" s="200"/>
      <c r="AC289" s="200"/>
      <c r="AD289" s="200"/>
      <c r="AE289" s="200"/>
    </row>
    <row r="290" customFormat="false" ht="12.75" hidden="false" customHeight="true" outlineLevel="0" collapsed="false">
      <c r="A290" s="200"/>
      <c r="B290" s="200"/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0"/>
      <c r="Z290" s="200"/>
      <c r="AA290" s="200"/>
      <c r="AB290" s="200"/>
      <c r="AC290" s="200"/>
      <c r="AD290" s="200"/>
      <c r="AE290" s="200"/>
    </row>
    <row r="291" customFormat="false" ht="12.75" hidden="false" customHeight="true" outlineLevel="0" collapsed="false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  <c r="X291" s="200"/>
      <c r="Y291" s="200"/>
      <c r="Z291" s="200"/>
      <c r="AA291" s="200"/>
      <c r="AB291" s="200"/>
      <c r="AC291" s="200"/>
      <c r="AD291" s="200"/>
      <c r="AE291" s="200"/>
    </row>
    <row r="292" customFormat="false" ht="12.75" hidden="false" customHeight="true" outlineLevel="0" collapsed="false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00"/>
      <c r="Y292" s="200"/>
      <c r="Z292" s="200"/>
      <c r="AA292" s="200"/>
      <c r="AB292" s="200"/>
      <c r="AC292" s="200"/>
      <c r="AD292" s="200"/>
      <c r="AE292" s="200"/>
    </row>
    <row r="293" customFormat="false" ht="12.75" hidden="false" customHeight="true" outlineLevel="0" collapsed="false">
      <c r="A293" s="200"/>
      <c r="B293" s="200"/>
      <c r="C293" s="200"/>
      <c r="D293" s="200"/>
      <c r="E293" s="200"/>
      <c r="F293" s="20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  <c r="X293" s="200"/>
      <c r="Y293" s="200"/>
      <c r="Z293" s="200"/>
      <c r="AA293" s="200"/>
      <c r="AB293" s="200"/>
      <c r="AC293" s="200"/>
      <c r="AD293" s="200"/>
      <c r="AE293" s="200"/>
    </row>
    <row r="294" customFormat="false" ht="12.75" hidden="false" customHeight="true" outlineLevel="0" collapsed="false">
      <c r="A294" s="200"/>
      <c r="B294" s="200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0"/>
      <c r="Z294" s="200"/>
      <c r="AA294" s="200"/>
      <c r="AB294" s="200"/>
      <c r="AC294" s="200"/>
      <c r="AD294" s="200"/>
      <c r="AE294" s="200"/>
    </row>
    <row r="295" customFormat="false" ht="12.75" hidden="false" customHeight="true" outlineLevel="0" collapsed="false">
      <c r="A295" s="200"/>
      <c r="B295" s="200"/>
      <c r="C295" s="200"/>
      <c r="D295" s="200"/>
      <c r="E295" s="200"/>
      <c r="F295" s="200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  <c r="X295" s="200"/>
      <c r="Y295" s="200"/>
      <c r="Z295" s="200"/>
      <c r="AA295" s="200"/>
      <c r="AB295" s="200"/>
      <c r="AC295" s="200"/>
      <c r="AD295" s="200"/>
      <c r="AE295" s="200"/>
    </row>
    <row r="296" customFormat="false" ht="12.75" hidden="false" customHeight="true" outlineLevel="0" collapsed="false">
      <c r="A296" s="200"/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0"/>
      <c r="Z296" s="200"/>
      <c r="AA296" s="200"/>
      <c r="AB296" s="200"/>
      <c r="AC296" s="200"/>
      <c r="AD296" s="200"/>
      <c r="AE296" s="200"/>
    </row>
    <row r="297" customFormat="false" ht="12.75" hidden="false" customHeight="true" outlineLevel="0" collapsed="false">
      <c r="A297" s="200"/>
      <c r="B297" s="200"/>
      <c r="C297" s="200"/>
      <c r="D297" s="200"/>
      <c r="E297" s="200"/>
      <c r="F297" s="200"/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00"/>
      <c r="Y297" s="200"/>
      <c r="Z297" s="200"/>
      <c r="AA297" s="200"/>
      <c r="AB297" s="200"/>
      <c r="AC297" s="200"/>
      <c r="AD297" s="200"/>
      <c r="AE297" s="200"/>
    </row>
    <row r="298" customFormat="false" ht="12.75" hidden="false" customHeight="true" outlineLevel="0" collapsed="false">
      <c r="A298" s="200"/>
      <c r="B298" s="200"/>
      <c r="C298" s="200"/>
      <c r="D298" s="200"/>
      <c r="E298" s="200"/>
      <c r="F298" s="200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00"/>
      <c r="Y298" s="200"/>
      <c r="Z298" s="200"/>
      <c r="AA298" s="200"/>
      <c r="AB298" s="200"/>
      <c r="AC298" s="200"/>
      <c r="AD298" s="200"/>
      <c r="AE298" s="200"/>
    </row>
    <row r="299" customFormat="false" ht="12.75" hidden="false" customHeight="true" outlineLevel="0" collapsed="false">
      <c r="A299" s="200"/>
      <c r="B299" s="200"/>
      <c r="C299" s="200"/>
      <c r="D299" s="200"/>
      <c r="E299" s="200"/>
      <c r="F299" s="200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  <c r="X299" s="200"/>
      <c r="Y299" s="200"/>
      <c r="Z299" s="200"/>
      <c r="AA299" s="200"/>
      <c r="AB299" s="200"/>
      <c r="AC299" s="200"/>
      <c r="AD299" s="200"/>
      <c r="AE299" s="200"/>
    </row>
    <row r="300" customFormat="false" ht="12.75" hidden="false" customHeight="true" outlineLevel="0" collapsed="false">
      <c r="A300" s="200"/>
      <c r="B300" s="200"/>
      <c r="C300" s="200"/>
      <c r="D300" s="200"/>
      <c r="E300" s="200"/>
      <c r="F300" s="200"/>
      <c r="G300" s="200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  <c r="X300" s="200"/>
      <c r="Y300" s="200"/>
      <c r="Z300" s="200"/>
      <c r="AA300" s="200"/>
      <c r="AB300" s="200"/>
      <c r="AC300" s="200"/>
      <c r="AD300" s="200"/>
      <c r="AE300" s="200"/>
    </row>
    <row r="301" customFormat="false" ht="12.75" hidden="false" customHeight="true" outlineLevel="0" collapsed="false">
      <c r="A301" s="200"/>
      <c r="B301" s="200"/>
      <c r="C301" s="200"/>
      <c r="D301" s="200"/>
      <c r="E301" s="200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00"/>
      <c r="Y301" s="200"/>
      <c r="Z301" s="200"/>
      <c r="AA301" s="200"/>
      <c r="AB301" s="200"/>
      <c r="AC301" s="200"/>
      <c r="AD301" s="200"/>
      <c r="AE301" s="200"/>
    </row>
    <row r="302" customFormat="false" ht="12.75" hidden="false" customHeight="true" outlineLevel="0" collapsed="false">
      <c r="A302" s="200"/>
      <c r="B302" s="200"/>
      <c r="C302" s="200"/>
      <c r="D302" s="200"/>
      <c r="E302" s="200"/>
      <c r="F302" s="200"/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0"/>
      <c r="Z302" s="200"/>
      <c r="AA302" s="200"/>
      <c r="AB302" s="200"/>
      <c r="AC302" s="200"/>
      <c r="AD302" s="200"/>
      <c r="AE302" s="200"/>
    </row>
    <row r="303" customFormat="false" ht="12.75" hidden="false" customHeight="true" outlineLevel="0" collapsed="false">
      <c r="A303" s="200"/>
      <c r="B303" s="200"/>
      <c r="C303" s="200"/>
      <c r="D303" s="200"/>
      <c r="E303" s="200"/>
      <c r="F303" s="200"/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  <c r="X303" s="200"/>
      <c r="Y303" s="200"/>
      <c r="Z303" s="200"/>
      <c r="AA303" s="200"/>
      <c r="AB303" s="200"/>
      <c r="AC303" s="200"/>
      <c r="AD303" s="200"/>
      <c r="AE303" s="200"/>
    </row>
    <row r="304" customFormat="false" ht="12.75" hidden="false" customHeight="true" outlineLevel="0" collapsed="false">
      <c r="A304" s="200"/>
      <c r="B304" s="200"/>
      <c r="C304" s="200"/>
      <c r="D304" s="200"/>
      <c r="E304" s="200"/>
      <c r="F304" s="20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  <c r="X304" s="200"/>
      <c r="Y304" s="200"/>
      <c r="Z304" s="200"/>
      <c r="AA304" s="200"/>
      <c r="AB304" s="200"/>
      <c r="AC304" s="200"/>
      <c r="AD304" s="200"/>
      <c r="AE304" s="200"/>
    </row>
    <row r="305" customFormat="false" ht="12.75" hidden="false" customHeight="true" outlineLevel="0" collapsed="false">
      <c r="A305" s="200"/>
      <c r="B305" s="200"/>
      <c r="C305" s="200"/>
      <c r="D305" s="200"/>
      <c r="E305" s="200"/>
      <c r="F305" s="200"/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  <c r="X305" s="200"/>
      <c r="Y305" s="200"/>
      <c r="Z305" s="200"/>
      <c r="AA305" s="200"/>
      <c r="AB305" s="200"/>
      <c r="AC305" s="200"/>
      <c r="AD305" s="200"/>
      <c r="AE305" s="200"/>
    </row>
    <row r="306" customFormat="false" ht="12.75" hidden="false" customHeight="true" outlineLevel="0" collapsed="false">
      <c r="A306" s="200"/>
      <c r="B306" s="200"/>
      <c r="C306" s="200"/>
      <c r="D306" s="200"/>
      <c r="E306" s="200"/>
      <c r="F306" s="200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  <c r="X306" s="200"/>
      <c r="Y306" s="200"/>
      <c r="Z306" s="200"/>
      <c r="AA306" s="200"/>
      <c r="AB306" s="200"/>
      <c r="AC306" s="200"/>
      <c r="AD306" s="200"/>
      <c r="AE306" s="200"/>
    </row>
    <row r="307" customFormat="false" ht="12.75" hidden="false" customHeight="true" outlineLevel="0" collapsed="false">
      <c r="A307" s="200"/>
      <c r="B307" s="200"/>
      <c r="C307" s="200"/>
      <c r="D307" s="200"/>
      <c r="E307" s="200"/>
      <c r="F307" s="200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0"/>
      <c r="W307" s="200"/>
      <c r="X307" s="200"/>
      <c r="Y307" s="200"/>
      <c r="Z307" s="200"/>
      <c r="AA307" s="200"/>
      <c r="AB307" s="200"/>
      <c r="AC307" s="200"/>
      <c r="AD307" s="200"/>
      <c r="AE307" s="200"/>
    </row>
    <row r="308" customFormat="false" ht="12.75" hidden="false" customHeight="true" outlineLevel="0" collapsed="false">
      <c r="A308" s="200"/>
      <c r="B308" s="200"/>
      <c r="C308" s="200"/>
      <c r="D308" s="200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00"/>
      <c r="Y308" s="200"/>
      <c r="Z308" s="200"/>
      <c r="AA308" s="200"/>
      <c r="AB308" s="200"/>
      <c r="AC308" s="200"/>
      <c r="AD308" s="200"/>
      <c r="AE308" s="200"/>
    </row>
    <row r="309" customFormat="false" ht="12.75" hidden="false" customHeight="true" outlineLevel="0" collapsed="false">
      <c r="A309" s="200"/>
      <c r="B309" s="200"/>
      <c r="C309" s="200"/>
      <c r="D309" s="200"/>
      <c r="E309" s="200"/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00"/>
      <c r="Y309" s="200"/>
      <c r="Z309" s="200"/>
      <c r="AA309" s="200"/>
      <c r="AB309" s="200"/>
      <c r="AC309" s="200"/>
      <c r="AD309" s="200"/>
      <c r="AE309" s="200"/>
    </row>
    <row r="310" customFormat="false" ht="12.75" hidden="false" customHeight="true" outlineLevel="0" collapsed="false">
      <c r="A310" s="200"/>
      <c r="B310" s="200"/>
      <c r="C310" s="200"/>
      <c r="D310" s="200"/>
      <c r="E310" s="200"/>
      <c r="F310" s="20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  <c r="X310" s="200"/>
      <c r="Y310" s="200"/>
      <c r="Z310" s="200"/>
      <c r="AA310" s="200"/>
      <c r="AB310" s="200"/>
      <c r="AC310" s="200"/>
      <c r="AD310" s="200"/>
      <c r="AE310" s="200"/>
    </row>
    <row r="311" customFormat="false" ht="12.75" hidden="false" customHeight="true" outlineLevel="0" collapsed="false">
      <c r="A311" s="200"/>
      <c r="B311" s="200"/>
      <c r="C311" s="200"/>
      <c r="D311" s="200"/>
      <c r="E311" s="200"/>
      <c r="F311" s="200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  <c r="X311" s="200"/>
      <c r="Y311" s="200"/>
      <c r="Z311" s="200"/>
      <c r="AA311" s="200"/>
      <c r="AB311" s="200"/>
      <c r="AC311" s="200"/>
      <c r="AD311" s="200"/>
      <c r="AE311" s="200"/>
    </row>
    <row r="312" customFormat="false" ht="12.75" hidden="false" customHeight="true" outlineLevel="0" collapsed="false">
      <c r="A312" s="200"/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0"/>
      <c r="Z312" s="200"/>
      <c r="AA312" s="200"/>
      <c r="AB312" s="200"/>
      <c r="AC312" s="200"/>
      <c r="AD312" s="200"/>
      <c r="AE312" s="200"/>
    </row>
    <row r="313" customFormat="false" ht="12.75" hidden="false" customHeight="true" outlineLevel="0" collapsed="false">
      <c r="A313" s="200"/>
      <c r="B313" s="200"/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00"/>
      <c r="Y313" s="200"/>
      <c r="Z313" s="200"/>
      <c r="AA313" s="200"/>
      <c r="AB313" s="200"/>
      <c r="AC313" s="200"/>
      <c r="AD313" s="200"/>
      <c r="AE313" s="200"/>
    </row>
    <row r="314" customFormat="false" ht="12.75" hidden="false" customHeight="true" outlineLevel="0" collapsed="false">
      <c r="A314" s="200"/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0"/>
      <c r="Y314" s="200"/>
      <c r="Z314" s="200"/>
      <c r="AA314" s="200"/>
      <c r="AB314" s="200"/>
      <c r="AC314" s="200"/>
      <c r="AD314" s="200"/>
      <c r="AE314" s="200"/>
    </row>
    <row r="315" customFormat="false" ht="12.75" hidden="false" customHeight="true" outlineLevel="0" collapsed="false">
      <c r="A315" s="200"/>
      <c r="B315" s="200"/>
      <c r="C315" s="200"/>
      <c r="D315" s="200"/>
      <c r="E315" s="200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0"/>
      <c r="Z315" s="200"/>
      <c r="AA315" s="200"/>
      <c r="AB315" s="200"/>
      <c r="AC315" s="200"/>
      <c r="AD315" s="200"/>
      <c r="AE315" s="200"/>
    </row>
    <row r="316" customFormat="false" ht="12.75" hidden="false" customHeight="true" outlineLevel="0" collapsed="false">
      <c r="A316" s="200"/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0"/>
      <c r="Z316" s="200"/>
      <c r="AA316" s="200"/>
      <c r="AB316" s="200"/>
      <c r="AC316" s="200"/>
      <c r="AD316" s="200"/>
      <c r="AE316" s="200"/>
    </row>
    <row r="317" customFormat="false" ht="12.75" hidden="false" customHeight="true" outlineLevel="0" collapsed="false">
      <c r="A317" s="200"/>
      <c r="B317" s="200"/>
      <c r="C317" s="200"/>
      <c r="D317" s="200"/>
      <c r="E317" s="200"/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00"/>
      <c r="Y317" s="200"/>
      <c r="Z317" s="200"/>
      <c r="AA317" s="200"/>
      <c r="AB317" s="200"/>
      <c r="AC317" s="200"/>
      <c r="AD317" s="200"/>
      <c r="AE317" s="200"/>
    </row>
    <row r="318" customFormat="false" ht="12.75" hidden="false" customHeight="true" outlineLevel="0" collapsed="false">
      <c r="A318" s="200"/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00"/>
      <c r="Y318" s="200"/>
      <c r="Z318" s="200"/>
      <c r="AA318" s="200"/>
      <c r="AB318" s="200"/>
      <c r="AC318" s="200"/>
      <c r="AD318" s="200"/>
      <c r="AE318" s="200"/>
    </row>
    <row r="319" customFormat="false" ht="12.75" hidden="false" customHeight="true" outlineLevel="0" collapsed="false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  <c r="X319" s="200"/>
      <c r="Y319" s="200"/>
      <c r="Z319" s="200"/>
      <c r="AA319" s="200"/>
      <c r="AB319" s="200"/>
      <c r="AC319" s="200"/>
      <c r="AD319" s="200"/>
      <c r="AE319" s="200"/>
    </row>
    <row r="320" customFormat="false" ht="12.75" hidden="false" customHeight="true" outlineLevel="0" collapsed="false">
      <c r="A320" s="200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0"/>
      <c r="Z320" s="200"/>
      <c r="AA320" s="200"/>
      <c r="AB320" s="200"/>
      <c r="AC320" s="200"/>
      <c r="AD320" s="200"/>
      <c r="AE320" s="200"/>
    </row>
    <row r="321" customFormat="false" ht="12.75" hidden="false" customHeight="true" outlineLevel="0" collapsed="false">
      <c r="A321" s="200"/>
      <c r="B321" s="200"/>
      <c r="C321" s="200"/>
      <c r="D321" s="200"/>
      <c r="E321" s="200"/>
      <c r="F321" s="200"/>
      <c r="G321" s="200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200"/>
      <c r="X321" s="200"/>
      <c r="Y321" s="200"/>
      <c r="Z321" s="200"/>
      <c r="AA321" s="200"/>
      <c r="AB321" s="200"/>
      <c r="AC321" s="200"/>
      <c r="AD321" s="200"/>
      <c r="AE321" s="200"/>
    </row>
    <row r="322" customFormat="false" ht="12.75" hidden="false" customHeight="true" outlineLevel="0" collapsed="false">
      <c r="A322" s="200"/>
      <c r="B322" s="200"/>
      <c r="C322" s="200"/>
      <c r="D322" s="200"/>
      <c r="E322" s="200"/>
      <c r="F322" s="200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0"/>
      <c r="W322" s="200"/>
      <c r="X322" s="200"/>
      <c r="Y322" s="200"/>
      <c r="Z322" s="200"/>
      <c r="AA322" s="200"/>
      <c r="AB322" s="200"/>
      <c r="AC322" s="200"/>
      <c r="AD322" s="200"/>
      <c r="AE322" s="200"/>
    </row>
    <row r="323" customFormat="false" ht="12.75" hidden="false" customHeight="true" outlineLevel="0" collapsed="false">
      <c r="A323" s="200"/>
      <c r="B323" s="200"/>
      <c r="C323" s="200"/>
      <c r="D323" s="200"/>
      <c r="E323" s="200"/>
      <c r="F323" s="200"/>
      <c r="G323" s="200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0"/>
      <c r="W323" s="200"/>
      <c r="X323" s="200"/>
      <c r="Y323" s="200"/>
      <c r="Z323" s="200"/>
      <c r="AA323" s="200"/>
      <c r="AB323" s="200"/>
      <c r="AC323" s="200"/>
      <c r="AD323" s="200"/>
      <c r="AE323" s="200"/>
    </row>
    <row r="324" customFormat="false" ht="12.75" hidden="false" customHeight="true" outlineLevel="0" collapsed="false">
      <c r="A324" s="200"/>
      <c r="B324" s="200"/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  <c r="X324" s="200"/>
      <c r="Y324" s="200"/>
      <c r="Z324" s="200"/>
      <c r="AA324" s="200"/>
      <c r="AB324" s="200"/>
      <c r="AC324" s="200"/>
      <c r="AD324" s="200"/>
      <c r="AE324" s="200"/>
    </row>
    <row r="325" customFormat="false" ht="12.75" hidden="false" customHeight="true" outlineLevel="0" collapsed="false">
      <c r="A325" s="200"/>
      <c r="B325" s="200"/>
      <c r="C325" s="200"/>
      <c r="D325" s="200"/>
      <c r="E325" s="200"/>
      <c r="F325" s="200"/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0"/>
      <c r="W325" s="200"/>
      <c r="X325" s="200"/>
      <c r="Y325" s="200"/>
      <c r="Z325" s="200"/>
      <c r="AA325" s="200"/>
      <c r="AB325" s="200"/>
      <c r="AC325" s="200"/>
      <c r="AD325" s="200"/>
      <c r="AE325" s="200"/>
    </row>
    <row r="326" customFormat="false" ht="12.75" hidden="false" customHeight="true" outlineLevel="0" collapsed="false">
      <c r="A326" s="200"/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00"/>
      <c r="Y326" s="200"/>
      <c r="Z326" s="200"/>
      <c r="AA326" s="200"/>
      <c r="AB326" s="200"/>
      <c r="AC326" s="200"/>
      <c r="AD326" s="200"/>
      <c r="AE326" s="200"/>
    </row>
    <row r="327" customFormat="false" ht="12.75" hidden="false" customHeight="true" outlineLevel="0" collapsed="false">
      <c r="A327" s="200"/>
      <c r="B327" s="200"/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00"/>
      <c r="Y327" s="200"/>
      <c r="Z327" s="200"/>
      <c r="AA327" s="200"/>
      <c r="AB327" s="200"/>
      <c r="AC327" s="200"/>
      <c r="AD327" s="200"/>
      <c r="AE327" s="200"/>
    </row>
    <row r="328" customFormat="false" ht="12.75" hidden="false" customHeight="true" outlineLevel="0" collapsed="false">
      <c r="A328" s="200"/>
      <c r="B328" s="200"/>
      <c r="C328" s="200"/>
      <c r="D328" s="200"/>
      <c r="E328" s="200"/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00"/>
      <c r="Y328" s="200"/>
      <c r="Z328" s="200"/>
      <c r="AA328" s="200"/>
      <c r="AB328" s="200"/>
      <c r="AC328" s="200"/>
      <c r="AD328" s="200"/>
      <c r="AE328" s="200"/>
    </row>
    <row r="329" customFormat="false" ht="12.75" hidden="false" customHeight="true" outlineLevel="0" collapsed="false">
      <c r="A329" s="200"/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00"/>
      <c r="Y329" s="200"/>
      <c r="Z329" s="200"/>
      <c r="AA329" s="200"/>
      <c r="AB329" s="200"/>
      <c r="AC329" s="200"/>
      <c r="AD329" s="200"/>
      <c r="AE329" s="200"/>
    </row>
    <row r="330" customFormat="false" ht="12.75" hidden="false" customHeight="true" outlineLevel="0" collapsed="false">
      <c r="A330" s="200"/>
      <c r="B330" s="200"/>
      <c r="C330" s="200"/>
      <c r="D330" s="200"/>
      <c r="E330" s="200"/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00"/>
      <c r="Y330" s="200"/>
      <c r="Z330" s="200"/>
      <c r="AA330" s="200"/>
      <c r="AB330" s="200"/>
      <c r="AC330" s="200"/>
      <c r="AD330" s="200"/>
      <c r="AE330" s="200"/>
    </row>
    <row r="331" customFormat="false" ht="12.75" hidden="false" customHeight="true" outlineLevel="0" collapsed="false">
      <c r="A331" s="200"/>
      <c r="B331" s="200"/>
      <c r="C331" s="200"/>
      <c r="D331" s="200"/>
      <c r="E331" s="200"/>
      <c r="F331" s="200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00"/>
      <c r="Y331" s="200"/>
      <c r="Z331" s="200"/>
      <c r="AA331" s="200"/>
      <c r="AB331" s="200"/>
      <c r="AC331" s="200"/>
      <c r="AD331" s="200"/>
      <c r="AE331" s="200"/>
    </row>
    <row r="332" customFormat="false" ht="12.75" hidden="false" customHeight="true" outlineLevel="0" collapsed="false">
      <c r="A332" s="200"/>
      <c r="B332" s="200"/>
      <c r="C332" s="200"/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0"/>
      <c r="Z332" s="200"/>
      <c r="AA332" s="200"/>
      <c r="AB332" s="200"/>
      <c r="AC332" s="200"/>
      <c r="AD332" s="200"/>
      <c r="AE332" s="200"/>
    </row>
    <row r="333" customFormat="false" ht="12.75" hidden="false" customHeight="true" outlineLevel="0" collapsed="false">
      <c r="A333" s="200"/>
      <c r="B333" s="200"/>
      <c r="C333" s="200"/>
      <c r="D333" s="200"/>
      <c r="E333" s="200"/>
      <c r="F333" s="200"/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00"/>
      <c r="Y333" s="200"/>
      <c r="Z333" s="200"/>
      <c r="AA333" s="200"/>
      <c r="AB333" s="200"/>
      <c r="AC333" s="200"/>
      <c r="AD333" s="200"/>
      <c r="AE333" s="200"/>
    </row>
    <row r="334" customFormat="false" ht="12.75" hidden="false" customHeight="true" outlineLevel="0" collapsed="false">
      <c r="A334" s="200"/>
      <c r="B334" s="200"/>
      <c r="C334" s="200"/>
      <c r="D334" s="200"/>
      <c r="E334" s="200"/>
      <c r="F334" s="20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00"/>
      <c r="Y334" s="200"/>
      <c r="Z334" s="200"/>
      <c r="AA334" s="200"/>
      <c r="AB334" s="200"/>
      <c r="AC334" s="200"/>
      <c r="AD334" s="200"/>
      <c r="AE334" s="200"/>
    </row>
    <row r="335" customFormat="false" ht="12.75" hidden="false" customHeight="true" outlineLevel="0" collapsed="false">
      <c r="A335" s="200"/>
      <c r="B335" s="200"/>
      <c r="C335" s="200"/>
      <c r="D335" s="200"/>
      <c r="E335" s="200"/>
      <c r="F335" s="200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  <c r="X335" s="200"/>
      <c r="Y335" s="200"/>
      <c r="Z335" s="200"/>
      <c r="AA335" s="200"/>
      <c r="AB335" s="200"/>
      <c r="AC335" s="200"/>
      <c r="AD335" s="200"/>
      <c r="AE335" s="200"/>
    </row>
    <row r="336" customFormat="false" ht="12.75" hidden="false" customHeight="true" outlineLevel="0" collapsed="false">
      <c r="A336" s="200"/>
      <c r="B336" s="200"/>
      <c r="C336" s="200"/>
      <c r="D336" s="200"/>
      <c r="E336" s="200"/>
      <c r="F336" s="200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  <c r="X336" s="200"/>
      <c r="Y336" s="200"/>
      <c r="Z336" s="200"/>
      <c r="AA336" s="200"/>
      <c r="AB336" s="200"/>
      <c r="AC336" s="200"/>
      <c r="AD336" s="200"/>
      <c r="AE336" s="200"/>
    </row>
    <row r="337" customFormat="false" ht="12.75" hidden="false" customHeight="true" outlineLevel="0" collapsed="false">
      <c r="A337" s="200"/>
      <c r="B337" s="200"/>
      <c r="C337" s="200"/>
      <c r="D337" s="200"/>
      <c r="E337" s="200"/>
      <c r="F337" s="200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  <c r="X337" s="200"/>
      <c r="Y337" s="200"/>
      <c r="Z337" s="200"/>
      <c r="AA337" s="200"/>
      <c r="AB337" s="200"/>
      <c r="AC337" s="200"/>
      <c r="AD337" s="200"/>
      <c r="AE337" s="200"/>
    </row>
    <row r="338" customFormat="false" ht="12.75" hidden="false" customHeight="true" outlineLevel="0" collapsed="false">
      <c r="A338" s="200"/>
      <c r="B338" s="200"/>
      <c r="C338" s="200"/>
      <c r="D338" s="200"/>
      <c r="E338" s="200"/>
      <c r="F338" s="200"/>
      <c r="G338" s="200"/>
      <c r="H338" s="200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200"/>
      <c r="W338" s="200"/>
      <c r="X338" s="200"/>
      <c r="Y338" s="200"/>
      <c r="Z338" s="200"/>
      <c r="AA338" s="200"/>
      <c r="AB338" s="200"/>
      <c r="AC338" s="200"/>
      <c r="AD338" s="200"/>
      <c r="AE338" s="200"/>
    </row>
    <row r="339" customFormat="false" ht="12.75" hidden="false" customHeight="true" outlineLevel="0" collapsed="false">
      <c r="A339" s="200"/>
      <c r="B339" s="200"/>
      <c r="C339" s="200"/>
      <c r="D339" s="200"/>
      <c r="E339" s="200"/>
      <c r="F339" s="200"/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  <c r="X339" s="200"/>
      <c r="Y339" s="200"/>
      <c r="Z339" s="200"/>
      <c r="AA339" s="200"/>
      <c r="AB339" s="200"/>
      <c r="AC339" s="200"/>
      <c r="AD339" s="200"/>
      <c r="AE339" s="200"/>
    </row>
    <row r="340" customFormat="false" ht="12.75" hidden="false" customHeight="true" outlineLevel="0" collapsed="false">
      <c r="A340" s="200"/>
      <c r="B340" s="200"/>
      <c r="C340" s="200"/>
      <c r="D340" s="200"/>
      <c r="E340" s="200"/>
      <c r="F340" s="200"/>
      <c r="G340" s="200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  <c r="X340" s="200"/>
      <c r="Y340" s="200"/>
      <c r="Z340" s="200"/>
      <c r="AA340" s="200"/>
      <c r="AB340" s="200"/>
      <c r="AC340" s="200"/>
      <c r="AD340" s="200"/>
      <c r="AE340" s="200"/>
    </row>
    <row r="341" customFormat="false" ht="12.75" hidden="false" customHeight="true" outlineLevel="0" collapsed="false">
      <c r="A341" s="200"/>
      <c r="B341" s="200"/>
      <c r="C341" s="200"/>
      <c r="D341" s="200"/>
      <c r="E341" s="200"/>
      <c r="F341" s="200"/>
      <c r="G341" s="200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  <c r="X341" s="200"/>
      <c r="Y341" s="200"/>
      <c r="Z341" s="200"/>
      <c r="AA341" s="200"/>
      <c r="AB341" s="200"/>
      <c r="AC341" s="200"/>
      <c r="AD341" s="200"/>
      <c r="AE341" s="200"/>
    </row>
    <row r="342" customFormat="false" ht="12.75" hidden="false" customHeight="true" outlineLevel="0" collapsed="false">
      <c r="A342" s="200"/>
      <c r="B342" s="200"/>
      <c r="C342" s="200"/>
      <c r="D342" s="200"/>
      <c r="E342" s="200"/>
      <c r="F342" s="200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0"/>
      <c r="W342" s="200"/>
      <c r="X342" s="200"/>
      <c r="Y342" s="200"/>
      <c r="Z342" s="200"/>
      <c r="AA342" s="200"/>
      <c r="AB342" s="200"/>
      <c r="AC342" s="200"/>
      <c r="AD342" s="200"/>
      <c r="AE342" s="200"/>
    </row>
    <row r="343" customFormat="false" ht="12.75" hidden="false" customHeight="true" outlineLevel="0" collapsed="false">
      <c r="A343" s="200"/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  <c r="X343" s="200"/>
      <c r="Y343" s="200"/>
      <c r="Z343" s="200"/>
      <c r="AA343" s="200"/>
      <c r="AB343" s="200"/>
      <c r="AC343" s="200"/>
      <c r="AD343" s="200"/>
      <c r="AE343" s="200"/>
    </row>
    <row r="344" customFormat="false" ht="12.75" hidden="false" customHeight="true" outlineLevel="0" collapsed="false">
      <c r="A344" s="200"/>
      <c r="B344" s="200"/>
      <c r="C344" s="200"/>
      <c r="D344" s="200"/>
      <c r="E344" s="200"/>
      <c r="F344" s="20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  <c r="X344" s="200"/>
      <c r="Y344" s="200"/>
      <c r="Z344" s="200"/>
      <c r="AA344" s="200"/>
      <c r="AB344" s="200"/>
      <c r="AC344" s="200"/>
      <c r="AD344" s="200"/>
      <c r="AE344" s="200"/>
    </row>
    <row r="345" customFormat="false" ht="12.75" hidden="false" customHeight="true" outlineLevel="0" collapsed="false">
      <c r="A345" s="200"/>
      <c r="B345" s="200"/>
      <c r="C345" s="200"/>
      <c r="D345" s="200"/>
      <c r="E345" s="200"/>
      <c r="F345" s="200"/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0"/>
      <c r="W345" s="200"/>
      <c r="X345" s="200"/>
      <c r="Y345" s="200"/>
      <c r="Z345" s="200"/>
      <c r="AA345" s="200"/>
      <c r="AB345" s="200"/>
      <c r="AC345" s="200"/>
      <c r="AD345" s="200"/>
      <c r="AE345" s="200"/>
    </row>
    <row r="346" customFormat="false" ht="12.75" hidden="false" customHeight="true" outlineLevel="0" collapsed="false">
      <c r="A346" s="200"/>
      <c r="B346" s="200"/>
      <c r="C346" s="200"/>
      <c r="D346" s="200"/>
      <c r="E346" s="200"/>
      <c r="F346" s="20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  <c r="X346" s="200"/>
      <c r="Y346" s="200"/>
      <c r="Z346" s="200"/>
      <c r="AA346" s="200"/>
      <c r="AB346" s="200"/>
      <c r="AC346" s="200"/>
      <c r="AD346" s="200"/>
      <c r="AE346" s="200"/>
    </row>
    <row r="347" customFormat="false" ht="12.75" hidden="false" customHeight="true" outlineLevel="0" collapsed="false">
      <c r="A347" s="200"/>
      <c r="B347" s="200"/>
      <c r="C347" s="200"/>
      <c r="D347" s="200"/>
      <c r="E347" s="200"/>
      <c r="F347" s="200"/>
      <c r="G347" s="200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0"/>
      <c r="W347" s="200"/>
      <c r="X347" s="200"/>
      <c r="Y347" s="200"/>
      <c r="Z347" s="200"/>
      <c r="AA347" s="200"/>
      <c r="AB347" s="200"/>
      <c r="AC347" s="200"/>
      <c r="AD347" s="200"/>
      <c r="AE347" s="200"/>
    </row>
    <row r="348" customFormat="false" ht="12.75" hidden="false" customHeight="true" outlineLevel="0" collapsed="false">
      <c r="A348" s="200"/>
      <c r="B348" s="200"/>
      <c r="C348" s="200"/>
      <c r="D348" s="200"/>
      <c r="E348" s="200"/>
      <c r="F348" s="200"/>
      <c r="G348" s="200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  <c r="X348" s="200"/>
      <c r="Y348" s="200"/>
      <c r="Z348" s="200"/>
      <c r="AA348" s="200"/>
      <c r="AB348" s="200"/>
      <c r="AC348" s="200"/>
      <c r="AD348" s="200"/>
      <c r="AE348" s="200"/>
    </row>
    <row r="349" customFormat="false" ht="12.75" hidden="false" customHeight="true" outlineLevel="0" collapsed="false">
      <c r="A349" s="200"/>
      <c r="B349" s="200"/>
      <c r="C349" s="200"/>
      <c r="D349" s="200"/>
      <c r="E349" s="200"/>
      <c r="F349" s="200"/>
      <c r="G349" s="200"/>
      <c r="H349" s="200"/>
      <c r="I349" s="200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0"/>
      <c r="W349" s="200"/>
      <c r="X349" s="200"/>
      <c r="Y349" s="200"/>
      <c r="Z349" s="200"/>
      <c r="AA349" s="200"/>
      <c r="AB349" s="200"/>
      <c r="AC349" s="200"/>
      <c r="AD349" s="200"/>
      <c r="AE349" s="200"/>
    </row>
    <row r="350" customFormat="false" ht="12.75" hidden="false" customHeight="true" outlineLevel="0" collapsed="false">
      <c r="A350" s="200"/>
      <c r="B350" s="200"/>
      <c r="C350" s="200"/>
      <c r="D350" s="200"/>
      <c r="E350" s="200"/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  <c r="X350" s="200"/>
      <c r="Y350" s="200"/>
      <c r="Z350" s="200"/>
      <c r="AA350" s="200"/>
      <c r="AB350" s="200"/>
      <c r="AC350" s="200"/>
      <c r="AD350" s="200"/>
      <c r="AE350" s="200"/>
    </row>
    <row r="351" customFormat="false" ht="12.75" hidden="false" customHeight="true" outlineLevel="0" collapsed="false">
      <c r="A351" s="200"/>
      <c r="B351" s="200"/>
      <c r="C351" s="200"/>
      <c r="D351" s="200"/>
      <c r="E351" s="200"/>
      <c r="F351" s="200"/>
      <c r="G351" s="200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00"/>
      <c r="Y351" s="200"/>
      <c r="Z351" s="200"/>
      <c r="AA351" s="200"/>
      <c r="AB351" s="200"/>
      <c r="AC351" s="200"/>
      <c r="AD351" s="200"/>
      <c r="AE351" s="200"/>
    </row>
    <row r="352" customFormat="false" ht="12.75" hidden="false" customHeight="true" outlineLevel="0" collapsed="false">
      <c r="A352" s="200"/>
      <c r="B352" s="200"/>
      <c r="C352" s="200"/>
      <c r="D352" s="200"/>
      <c r="E352" s="200"/>
      <c r="F352" s="200"/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  <c r="X352" s="200"/>
      <c r="Y352" s="200"/>
      <c r="Z352" s="200"/>
      <c r="AA352" s="200"/>
      <c r="AB352" s="200"/>
      <c r="AC352" s="200"/>
      <c r="AD352" s="200"/>
      <c r="AE352" s="200"/>
    </row>
    <row r="353" customFormat="false" ht="12.75" hidden="false" customHeight="true" outlineLevel="0" collapsed="false">
      <c r="A353" s="200"/>
      <c r="B353" s="200"/>
      <c r="C353" s="200"/>
      <c r="D353" s="200"/>
      <c r="E353" s="200"/>
      <c r="F353" s="200"/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  <c r="X353" s="200"/>
      <c r="Y353" s="200"/>
      <c r="Z353" s="200"/>
      <c r="AA353" s="200"/>
      <c r="AB353" s="200"/>
      <c r="AC353" s="200"/>
      <c r="AD353" s="200"/>
      <c r="AE353" s="200"/>
    </row>
    <row r="354" customFormat="false" ht="12.75" hidden="false" customHeight="true" outlineLevel="0" collapsed="false">
      <c r="A354" s="200"/>
      <c r="B354" s="200"/>
      <c r="C354" s="200"/>
      <c r="D354" s="200"/>
      <c r="E354" s="200"/>
      <c r="F354" s="200"/>
      <c r="G354" s="200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  <c r="X354" s="200"/>
      <c r="Y354" s="200"/>
      <c r="Z354" s="200"/>
      <c r="AA354" s="200"/>
      <c r="AB354" s="200"/>
      <c r="AC354" s="200"/>
      <c r="AD354" s="200"/>
      <c r="AE354" s="200"/>
    </row>
    <row r="355" customFormat="false" ht="12.75" hidden="false" customHeight="true" outlineLevel="0" collapsed="false">
      <c r="A355" s="200"/>
      <c r="B355" s="200"/>
      <c r="C355" s="200"/>
      <c r="D355" s="200"/>
      <c r="E355" s="200"/>
      <c r="F355" s="200"/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  <c r="X355" s="200"/>
      <c r="Y355" s="200"/>
      <c r="Z355" s="200"/>
      <c r="AA355" s="200"/>
      <c r="AB355" s="200"/>
      <c r="AC355" s="200"/>
      <c r="AD355" s="200"/>
      <c r="AE355" s="200"/>
    </row>
    <row r="356" customFormat="false" ht="12.75" hidden="false" customHeight="true" outlineLevel="0" collapsed="false">
      <c r="A356" s="200"/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</row>
    <row r="357" customFormat="false" ht="12.75" hidden="false" customHeight="true" outlineLevel="0" collapsed="false">
      <c r="A357" s="200"/>
      <c r="B357" s="200"/>
      <c r="C357" s="200"/>
      <c r="D357" s="200"/>
      <c r="E357" s="200"/>
      <c r="F357" s="200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  <c r="X357" s="200"/>
      <c r="Y357" s="200"/>
      <c r="Z357" s="200"/>
      <c r="AA357" s="200"/>
      <c r="AB357" s="200"/>
      <c r="AC357" s="200"/>
      <c r="AD357" s="200"/>
      <c r="AE357" s="200"/>
    </row>
    <row r="358" customFormat="false" ht="12.75" hidden="false" customHeight="true" outlineLevel="0" collapsed="false">
      <c r="A358" s="200"/>
      <c r="B358" s="200"/>
      <c r="C358" s="200"/>
      <c r="D358" s="200"/>
      <c r="E358" s="200"/>
      <c r="F358" s="200"/>
      <c r="G358" s="200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  <c r="X358" s="200"/>
      <c r="Y358" s="200"/>
      <c r="Z358" s="200"/>
      <c r="AA358" s="200"/>
      <c r="AB358" s="200"/>
      <c r="AC358" s="200"/>
      <c r="AD358" s="200"/>
      <c r="AE358" s="200"/>
    </row>
    <row r="359" customFormat="false" ht="12.75" hidden="false" customHeight="true" outlineLevel="0" collapsed="false">
      <c r="A359" s="200"/>
      <c r="B359" s="200"/>
      <c r="C359" s="200"/>
      <c r="D359" s="200"/>
      <c r="E359" s="200"/>
      <c r="F359" s="200"/>
      <c r="G359" s="200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  <c r="X359" s="200"/>
      <c r="Y359" s="200"/>
      <c r="Z359" s="200"/>
      <c r="AA359" s="200"/>
      <c r="AB359" s="200"/>
      <c r="AC359" s="200"/>
      <c r="AD359" s="200"/>
      <c r="AE359" s="200"/>
    </row>
    <row r="360" customFormat="false" ht="12.75" hidden="false" customHeight="true" outlineLevel="0" collapsed="false">
      <c r="A360" s="200"/>
      <c r="B360" s="200"/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0"/>
      <c r="Z360" s="200"/>
      <c r="AA360" s="200"/>
      <c r="AB360" s="200"/>
      <c r="AC360" s="200"/>
      <c r="AD360" s="200"/>
      <c r="AE360" s="200"/>
    </row>
    <row r="361" customFormat="false" ht="12.75" hidden="false" customHeight="true" outlineLevel="0" collapsed="false">
      <c r="A361" s="200"/>
      <c r="B361" s="200"/>
      <c r="C361" s="200"/>
      <c r="D361" s="200"/>
      <c r="E361" s="200"/>
      <c r="F361" s="200"/>
      <c r="G361" s="200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  <c r="X361" s="200"/>
      <c r="Y361" s="200"/>
      <c r="Z361" s="200"/>
      <c r="AA361" s="200"/>
      <c r="AB361" s="200"/>
      <c r="AC361" s="200"/>
      <c r="AD361" s="200"/>
      <c r="AE361" s="200"/>
    </row>
    <row r="362" customFormat="false" ht="12.75" hidden="false" customHeight="true" outlineLevel="0" collapsed="false">
      <c r="A362" s="200"/>
      <c r="B362" s="200"/>
      <c r="C362" s="200"/>
      <c r="D362" s="200"/>
      <c r="E362" s="200"/>
      <c r="F362" s="200"/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0"/>
      <c r="W362" s="200"/>
      <c r="X362" s="200"/>
      <c r="Y362" s="200"/>
      <c r="Z362" s="200"/>
      <c r="AA362" s="200"/>
      <c r="AB362" s="200"/>
      <c r="AC362" s="200"/>
      <c r="AD362" s="200"/>
      <c r="AE362" s="200"/>
    </row>
    <row r="363" customFormat="false" ht="12.75" hidden="false" customHeight="true" outlineLevel="0" collapsed="false">
      <c r="A363" s="200"/>
      <c r="B363" s="200"/>
      <c r="C363" s="200"/>
      <c r="D363" s="200"/>
      <c r="E363" s="200"/>
      <c r="F363" s="200"/>
      <c r="G363" s="200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  <c r="X363" s="200"/>
      <c r="Y363" s="200"/>
      <c r="Z363" s="200"/>
      <c r="AA363" s="200"/>
      <c r="AB363" s="200"/>
      <c r="AC363" s="200"/>
      <c r="AD363" s="200"/>
      <c r="AE363" s="200"/>
    </row>
    <row r="364" customFormat="false" ht="12.75" hidden="false" customHeight="true" outlineLevel="0" collapsed="false">
      <c r="A364" s="200"/>
      <c r="B364" s="200"/>
      <c r="C364" s="200"/>
      <c r="D364" s="200"/>
      <c r="E364" s="200"/>
      <c r="F364" s="200"/>
      <c r="G364" s="200"/>
      <c r="H364" s="200"/>
      <c r="I364" s="200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0"/>
      <c r="W364" s="200"/>
      <c r="X364" s="200"/>
      <c r="Y364" s="200"/>
      <c r="Z364" s="200"/>
      <c r="AA364" s="200"/>
      <c r="AB364" s="200"/>
      <c r="AC364" s="200"/>
      <c r="AD364" s="200"/>
      <c r="AE364" s="200"/>
    </row>
    <row r="365" customFormat="false" ht="12.75" hidden="false" customHeight="true" outlineLevel="0" collapsed="false">
      <c r="A365" s="200"/>
      <c r="B365" s="200"/>
      <c r="C365" s="200"/>
      <c r="D365" s="200"/>
      <c r="E365" s="200"/>
      <c r="F365" s="200"/>
      <c r="G365" s="200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  <c r="T365" s="200"/>
      <c r="U365" s="200"/>
      <c r="V365" s="200"/>
      <c r="W365" s="200"/>
      <c r="X365" s="200"/>
      <c r="Y365" s="200"/>
      <c r="Z365" s="200"/>
      <c r="AA365" s="200"/>
      <c r="AB365" s="200"/>
      <c r="AC365" s="200"/>
      <c r="AD365" s="200"/>
      <c r="AE365" s="200"/>
    </row>
    <row r="366" customFormat="false" ht="12.75" hidden="false" customHeight="true" outlineLevel="0" collapsed="false">
      <c r="A366" s="200"/>
      <c r="B366" s="200"/>
      <c r="C366" s="200"/>
      <c r="D366" s="200"/>
      <c r="E366" s="200"/>
      <c r="F366" s="200"/>
      <c r="G366" s="200"/>
      <c r="H366" s="200"/>
      <c r="I366" s="200"/>
      <c r="J366" s="200"/>
      <c r="K366" s="200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200"/>
      <c r="W366" s="200"/>
      <c r="X366" s="200"/>
      <c r="Y366" s="200"/>
      <c r="Z366" s="200"/>
      <c r="AA366" s="200"/>
      <c r="AB366" s="200"/>
      <c r="AC366" s="200"/>
      <c r="AD366" s="200"/>
      <c r="AE366" s="200"/>
    </row>
    <row r="367" customFormat="false" ht="12.75" hidden="false" customHeight="true" outlineLevel="0" collapsed="false">
      <c r="A367" s="200"/>
      <c r="B367" s="200"/>
      <c r="C367" s="200"/>
      <c r="D367" s="200"/>
      <c r="E367" s="200"/>
      <c r="F367" s="200"/>
      <c r="G367" s="200"/>
      <c r="H367" s="200"/>
      <c r="I367" s="200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200"/>
      <c r="W367" s="200"/>
      <c r="X367" s="200"/>
      <c r="Y367" s="200"/>
      <c r="Z367" s="200"/>
      <c r="AA367" s="200"/>
      <c r="AB367" s="200"/>
      <c r="AC367" s="200"/>
      <c r="AD367" s="200"/>
      <c r="AE367" s="200"/>
    </row>
    <row r="368" customFormat="false" ht="12.75" hidden="false" customHeight="true" outlineLevel="0" collapsed="false">
      <c r="A368" s="200"/>
      <c r="B368" s="200"/>
      <c r="C368" s="200"/>
      <c r="D368" s="200"/>
      <c r="E368" s="200"/>
      <c r="F368" s="20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00"/>
      <c r="Y368" s="200"/>
      <c r="Z368" s="200"/>
      <c r="AA368" s="200"/>
      <c r="AB368" s="200"/>
      <c r="AC368" s="200"/>
      <c r="AD368" s="200"/>
      <c r="AE368" s="200"/>
    </row>
    <row r="369" customFormat="false" ht="12.75" hidden="false" customHeight="true" outlineLevel="0" collapsed="false">
      <c r="A369" s="200"/>
      <c r="B369" s="200"/>
      <c r="C369" s="200"/>
      <c r="D369" s="200"/>
      <c r="E369" s="200"/>
      <c r="F369" s="200"/>
      <c r="G369" s="200"/>
      <c r="H369" s="200"/>
      <c r="I369" s="200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200"/>
      <c r="W369" s="200"/>
      <c r="X369" s="200"/>
      <c r="Y369" s="200"/>
      <c r="Z369" s="200"/>
      <c r="AA369" s="200"/>
      <c r="AB369" s="200"/>
      <c r="AC369" s="200"/>
      <c r="AD369" s="200"/>
      <c r="AE369" s="200"/>
    </row>
    <row r="370" customFormat="false" ht="12.75" hidden="false" customHeight="true" outlineLevel="0" collapsed="false">
      <c r="A370" s="200"/>
      <c r="B370" s="200"/>
      <c r="C370" s="200"/>
      <c r="D370" s="200"/>
      <c r="E370" s="200"/>
      <c r="F370" s="200"/>
      <c r="G370" s="200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0"/>
      <c r="W370" s="200"/>
      <c r="X370" s="200"/>
      <c r="Y370" s="200"/>
      <c r="Z370" s="200"/>
      <c r="AA370" s="200"/>
      <c r="AB370" s="200"/>
      <c r="AC370" s="200"/>
      <c r="AD370" s="200"/>
      <c r="AE370" s="200"/>
    </row>
    <row r="371" customFormat="false" ht="12.75" hidden="false" customHeight="true" outlineLevel="0" collapsed="false">
      <c r="A371" s="200"/>
      <c r="B371" s="200"/>
      <c r="C371" s="200"/>
      <c r="D371" s="200"/>
      <c r="E371" s="200"/>
      <c r="F371" s="200"/>
      <c r="G371" s="200"/>
      <c r="H371" s="200"/>
      <c r="I371" s="200"/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200"/>
      <c r="U371" s="200"/>
      <c r="V371" s="200"/>
      <c r="W371" s="200"/>
      <c r="X371" s="200"/>
      <c r="Y371" s="200"/>
      <c r="Z371" s="200"/>
      <c r="AA371" s="200"/>
      <c r="AB371" s="200"/>
      <c r="AC371" s="200"/>
      <c r="AD371" s="200"/>
      <c r="AE371" s="200"/>
    </row>
    <row r="372" customFormat="false" ht="12.75" hidden="false" customHeight="true" outlineLevel="0" collapsed="false">
      <c r="A372" s="200"/>
      <c r="B372" s="200"/>
      <c r="C372" s="200"/>
      <c r="D372" s="200"/>
      <c r="E372" s="200"/>
      <c r="F372" s="200"/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  <c r="X372" s="200"/>
      <c r="Y372" s="200"/>
      <c r="Z372" s="200"/>
      <c r="AA372" s="200"/>
      <c r="AB372" s="200"/>
      <c r="AC372" s="200"/>
      <c r="AD372" s="200"/>
      <c r="AE372" s="200"/>
    </row>
    <row r="373" customFormat="false" ht="12.75" hidden="false" customHeight="true" outlineLevel="0" collapsed="false">
      <c r="A373" s="200"/>
      <c r="B373" s="200"/>
      <c r="C373" s="200"/>
      <c r="D373" s="200"/>
      <c r="E373" s="200"/>
      <c r="F373" s="200"/>
      <c r="G373" s="200"/>
      <c r="H373" s="200"/>
      <c r="I373" s="200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  <c r="X373" s="200"/>
      <c r="Y373" s="200"/>
      <c r="Z373" s="200"/>
      <c r="AA373" s="200"/>
      <c r="AB373" s="200"/>
      <c r="AC373" s="200"/>
      <c r="AD373" s="200"/>
      <c r="AE373" s="200"/>
    </row>
    <row r="374" customFormat="false" ht="12.75" hidden="false" customHeight="true" outlineLevel="0" collapsed="false">
      <c r="A374" s="200"/>
      <c r="B374" s="200"/>
      <c r="C374" s="200"/>
      <c r="D374" s="200"/>
      <c r="E374" s="200"/>
      <c r="F374" s="200"/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  <c r="X374" s="200"/>
      <c r="Y374" s="200"/>
      <c r="Z374" s="200"/>
      <c r="AA374" s="200"/>
      <c r="AB374" s="200"/>
      <c r="AC374" s="200"/>
      <c r="AD374" s="200"/>
      <c r="AE374" s="200"/>
    </row>
    <row r="375" customFormat="false" ht="12.75" hidden="false" customHeight="true" outlineLevel="0" collapsed="false">
      <c r="A375" s="200"/>
      <c r="B375" s="200"/>
      <c r="C375" s="200"/>
      <c r="D375" s="200"/>
      <c r="E375" s="200"/>
      <c r="F375" s="200"/>
      <c r="G375" s="200"/>
      <c r="H375" s="200"/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  <c r="X375" s="200"/>
      <c r="Y375" s="200"/>
      <c r="Z375" s="200"/>
      <c r="AA375" s="200"/>
      <c r="AB375" s="200"/>
      <c r="AC375" s="200"/>
      <c r="AD375" s="200"/>
      <c r="AE375" s="200"/>
    </row>
    <row r="376" customFormat="false" ht="12.75" hidden="false" customHeight="true" outlineLevel="0" collapsed="false">
      <c r="A376" s="200"/>
      <c r="B376" s="200"/>
      <c r="C376" s="200"/>
      <c r="D376" s="200"/>
      <c r="E376" s="200"/>
      <c r="F376" s="200"/>
      <c r="G376" s="200"/>
      <c r="H376" s="200"/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  <c r="X376" s="200"/>
      <c r="Y376" s="200"/>
      <c r="Z376" s="200"/>
      <c r="AA376" s="200"/>
      <c r="AB376" s="200"/>
      <c r="AC376" s="200"/>
      <c r="AD376" s="200"/>
      <c r="AE376" s="200"/>
    </row>
    <row r="377" customFormat="false" ht="12.75" hidden="false" customHeight="true" outlineLevel="0" collapsed="false">
      <c r="A377" s="200"/>
      <c r="B377" s="200"/>
      <c r="C377" s="200"/>
      <c r="D377" s="200"/>
      <c r="E377" s="200"/>
      <c r="F377" s="200"/>
      <c r="G377" s="200"/>
      <c r="H377" s="200"/>
      <c r="I377" s="200"/>
      <c r="J377" s="200"/>
      <c r="K377" s="20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0"/>
      <c r="W377" s="200"/>
      <c r="X377" s="200"/>
      <c r="Y377" s="200"/>
      <c r="Z377" s="200"/>
      <c r="AA377" s="200"/>
      <c r="AB377" s="200"/>
      <c r="AC377" s="200"/>
      <c r="AD377" s="200"/>
      <c r="AE377" s="200"/>
    </row>
    <row r="378" customFormat="false" ht="12.75" hidden="false" customHeight="true" outlineLevel="0" collapsed="false">
      <c r="A378" s="200"/>
      <c r="B378" s="200"/>
      <c r="C378" s="200"/>
      <c r="D378" s="200"/>
      <c r="E378" s="200"/>
      <c r="F378" s="200"/>
      <c r="G378" s="200"/>
      <c r="H378" s="200"/>
      <c r="I378" s="200"/>
      <c r="J378" s="200"/>
      <c r="K378" s="20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0"/>
      <c r="W378" s="200"/>
      <c r="X378" s="200"/>
      <c r="Y378" s="200"/>
      <c r="Z378" s="200"/>
      <c r="AA378" s="200"/>
      <c r="AB378" s="200"/>
      <c r="AC378" s="200"/>
      <c r="AD378" s="200"/>
      <c r="AE378" s="200"/>
    </row>
    <row r="379" customFormat="false" ht="12.75" hidden="false" customHeight="true" outlineLevel="0" collapsed="false">
      <c r="A379" s="200"/>
      <c r="B379" s="200"/>
      <c r="C379" s="200"/>
      <c r="D379" s="200"/>
      <c r="E379" s="200"/>
      <c r="F379" s="200"/>
      <c r="G379" s="200"/>
      <c r="H379" s="200"/>
      <c r="I379" s="200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  <c r="X379" s="200"/>
      <c r="Y379" s="200"/>
      <c r="Z379" s="200"/>
      <c r="AA379" s="200"/>
      <c r="AB379" s="200"/>
      <c r="AC379" s="200"/>
      <c r="AD379" s="200"/>
      <c r="AE379" s="200"/>
    </row>
    <row r="380" customFormat="false" ht="12.75" hidden="false" customHeight="true" outlineLevel="0" collapsed="false">
      <c r="A380" s="200"/>
      <c r="B380" s="200"/>
      <c r="C380" s="200"/>
      <c r="D380" s="200"/>
      <c r="E380" s="200"/>
      <c r="F380" s="20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00"/>
      <c r="Y380" s="200"/>
      <c r="Z380" s="200"/>
      <c r="AA380" s="200"/>
      <c r="AB380" s="200"/>
      <c r="AC380" s="200"/>
      <c r="AD380" s="200"/>
      <c r="AE380" s="200"/>
    </row>
    <row r="381" customFormat="false" ht="12.75" hidden="false" customHeight="true" outlineLevel="0" collapsed="false">
      <c r="A381" s="200"/>
      <c r="B381" s="200"/>
      <c r="C381" s="200"/>
      <c r="D381" s="200"/>
      <c r="E381" s="200"/>
      <c r="F381" s="200"/>
      <c r="G381" s="200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  <c r="X381" s="200"/>
      <c r="Y381" s="200"/>
      <c r="Z381" s="200"/>
      <c r="AA381" s="200"/>
      <c r="AB381" s="200"/>
      <c r="AC381" s="200"/>
      <c r="AD381" s="200"/>
      <c r="AE381" s="200"/>
    </row>
    <row r="382" customFormat="false" ht="12.75" hidden="false" customHeight="true" outlineLevel="0" collapsed="false">
      <c r="A382" s="200"/>
      <c r="B382" s="200"/>
      <c r="C382" s="200"/>
      <c r="D382" s="200"/>
      <c r="E382" s="200"/>
      <c r="F382" s="200"/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0"/>
      <c r="W382" s="200"/>
      <c r="X382" s="200"/>
      <c r="Y382" s="200"/>
      <c r="Z382" s="200"/>
      <c r="AA382" s="200"/>
      <c r="AB382" s="200"/>
      <c r="AC382" s="200"/>
      <c r="AD382" s="200"/>
      <c r="AE382" s="200"/>
    </row>
    <row r="383" customFormat="false" ht="12.75" hidden="false" customHeight="true" outlineLevel="0" collapsed="false">
      <c r="A383" s="200"/>
      <c r="B383" s="200"/>
      <c r="C383" s="200"/>
      <c r="D383" s="200"/>
      <c r="E383" s="200"/>
      <c r="F383" s="200"/>
      <c r="G383" s="200"/>
      <c r="H383" s="200"/>
      <c r="I383" s="200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0"/>
      <c r="W383" s="200"/>
      <c r="X383" s="200"/>
      <c r="Y383" s="200"/>
      <c r="Z383" s="200"/>
      <c r="AA383" s="200"/>
      <c r="AB383" s="200"/>
      <c r="AC383" s="200"/>
      <c r="AD383" s="200"/>
      <c r="AE383" s="200"/>
    </row>
    <row r="384" customFormat="false" ht="12.75" hidden="false" customHeight="true" outlineLevel="0" collapsed="false">
      <c r="A384" s="200"/>
      <c r="B384" s="200"/>
      <c r="C384" s="200"/>
      <c r="D384" s="200"/>
      <c r="E384" s="200"/>
      <c r="F384" s="200"/>
      <c r="G384" s="200"/>
      <c r="H384" s="200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0"/>
      <c r="W384" s="200"/>
      <c r="X384" s="200"/>
      <c r="Y384" s="200"/>
      <c r="Z384" s="200"/>
      <c r="AA384" s="200"/>
      <c r="AB384" s="200"/>
      <c r="AC384" s="200"/>
      <c r="AD384" s="200"/>
      <c r="AE384" s="200"/>
    </row>
    <row r="385" customFormat="false" ht="12.75" hidden="false" customHeight="true" outlineLevel="0" collapsed="false">
      <c r="A385" s="200"/>
      <c r="B385" s="200"/>
      <c r="C385" s="200"/>
      <c r="D385" s="200"/>
      <c r="E385" s="200"/>
      <c r="F385" s="20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00"/>
      <c r="Y385" s="200"/>
      <c r="Z385" s="200"/>
      <c r="AA385" s="200"/>
      <c r="AB385" s="200"/>
      <c r="AC385" s="200"/>
      <c r="AD385" s="200"/>
      <c r="AE385" s="200"/>
    </row>
    <row r="386" customFormat="false" ht="12.75" hidden="false" customHeight="true" outlineLevel="0" collapsed="false">
      <c r="A386" s="200"/>
      <c r="B386" s="200"/>
      <c r="C386" s="200"/>
      <c r="D386" s="200"/>
      <c r="E386" s="200"/>
      <c r="F386" s="200"/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00"/>
      <c r="Y386" s="200"/>
      <c r="Z386" s="200"/>
      <c r="AA386" s="200"/>
      <c r="AB386" s="200"/>
      <c r="AC386" s="200"/>
      <c r="AD386" s="200"/>
      <c r="AE386" s="200"/>
    </row>
    <row r="387" customFormat="false" ht="12.75" hidden="false" customHeight="true" outlineLevel="0" collapsed="false">
      <c r="A387" s="200"/>
      <c r="B387" s="200"/>
      <c r="C387" s="200"/>
      <c r="D387" s="200"/>
      <c r="E387" s="200"/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00"/>
      <c r="Y387" s="200"/>
      <c r="Z387" s="200"/>
      <c r="AA387" s="200"/>
      <c r="AB387" s="200"/>
      <c r="AC387" s="200"/>
      <c r="AD387" s="200"/>
      <c r="AE387" s="200"/>
    </row>
    <row r="388" customFormat="false" ht="12.75" hidden="false" customHeight="true" outlineLevel="0" collapsed="false">
      <c r="A388" s="200"/>
      <c r="B388" s="200"/>
      <c r="C388" s="200"/>
      <c r="D388" s="200"/>
      <c r="E388" s="200"/>
      <c r="F388" s="200"/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  <c r="X388" s="200"/>
      <c r="Y388" s="200"/>
      <c r="Z388" s="200"/>
      <c r="AA388" s="200"/>
      <c r="AB388" s="200"/>
      <c r="AC388" s="200"/>
      <c r="AD388" s="200"/>
      <c r="AE388" s="200"/>
    </row>
    <row r="389" customFormat="false" ht="12.75" hidden="false" customHeight="true" outlineLevel="0" collapsed="false">
      <c r="A389" s="200"/>
      <c r="B389" s="200"/>
      <c r="C389" s="200"/>
      <c r="D389" s="200"/>
      <c r="E389" s="200"/>
      <c r="F389" s="200"/>
      <c r="G389" s="200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0"/>
      <c r="W389" s="200"/>
      <c r="X389" s="200"/>
      <c r="Y389" s="200"/>
      <c r="Z389" s="200"/>
      <c r="AA389" s="200"/>
      <c r="AB389" s="200"/>
      <c r="AC389" s="200"/>
      <c r="AD389" s="200"/>
      <c r="AE389" s="200"/>
    </row>
    <row r="390" customFormat="false" ht="12.75" hidden="false" customHeight="true" outlineLevel="0" collapsed="false">
      <c r="A390" s="200"/>
      <c r="B390" s="200"/>
      <c r="C390" s="200"/>
      <c r="D390" s="200"/>
      <c r="E390" s="200"/>
      <c r="F390" s="200"/>
      <c r="G390" s="200"/>
      <c r="H390" s="200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0"/>
      <c r="W390" s="200"/>
      <c r="X390" s="200"/>
      <c r="Y390" s="200"/>
      <c r="Z390" s="200"/>
      <c r="AA390" s="200"/>
      <c r="AB390" s="200"/>
      <c r="AC390" s="200"/>
      <c r="AD390" s="200"/>
      <c r="AE390" s="200"/>
    </row>
    <row r="391" customFormat="false" ht="12.75" hidden="false" customHeight="true" outlineLevel="0" collapsed="false">
      <c r="A391" s="200"/>
      <c r="B391" s="200"/>
      <c r="C391" s="200"/>
      <c r="D391" s="200"/>
      <c r="E391" s="200"/>
      <c r="F391" s="200"/>
      <c r="G391" s="200"/>
      <c r="H391" s="200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0"/>
      <c r="W391" s="200"/>
      <c r="X391" s="200"/>
      <c r="Y391" s="200"/>
      <c r="Z391" s="200"/>
      <c r="AA391" s="200"/>
      <c r="AB391" s="200"/>
      <c r="AC391" s="200"/>
      <c r="AD391" s="200"/>
      <c r="AE391" s="200"/>
    </row>
    <row r="392" customFormat="false" ht="12.75" hidden="false" customHeight="true" outlineLevel="0" collapsed="false">
      <c r="A392" s="200"/>
      <c r="B392" s="200"/>
      <c r="C392" s="200"/>
      <c r="D392" s="200"/>
      <c r="E392" s="200"/>
      <c r="F392" s="200"/>
      <c r="G392" s="200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  <c r="X392" s="200"/>
      <c r="Y392" s="200"/>
      <c r="Z392" s="200"/>
      <c r="AA392" s="200"/>
      <c r="AB392" s="200"/>
      <c r="AC392" s="200"/>
      <c r="AD392" s="200"/>
      <c r="AE392" s="200"/>
    </row>
    <row r="393" customFormat="false" ht="12.75" hidden="false" customHeight="true" outlineLevel="0" collapsed="false">
      <c r="A393" s="200"/>
      <c r="B393" s="200"/>
      <c r="C393" s="200"/>
      <c r="D393" s="200"/>
      <c r="E393" s="200"/>
      <c r="F393" s="200"/>
      <c r="G393" s="200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0"/>
      <c r="W393" s="200"/>
      <c r="X393" s="200"/>
      <c r="Y393" s="200"/>
      <c r="Z393" s="200"/>
      <c r="AA393" s="200"/>
      <c r="AB393" s="200"/>
      <c r="AC393" s="200"/>
      <c r="AD393" s="200"/>
      <c r="AE393" s="200"/>
    </row>
    <row r="394" customFormat="false" ht="12.75" hidden="false" customHeight="true" outlineLevel="0" collapsed="false">
      <c r="A394" s="200"/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  <c r="X394" s="200"/>
      <c r="Y394" s="200"/>
      <c r="Z394" s="200"/>
      <c r="AA394" s="200"/>
      <c r="AB394" s="200"/>
      <c r="AC394" s="200"/>
      <c r="AD394" s="200"/>
      <c r="AE394" s="200"/>
    </row>
    <row r="395" customFormat="false" ht="12.75" hidden="false" customHeight="true" outlineLevel="0" collapsed="false">
      <c r="A395" s="200"/>
      <c r="B395" s="200"/>
      <c r="C395" s="200"/>
      <c r="D395" s="200"/>
      <c r="E395" s="200"/>
      <c r="F395" s="200"/>
      <c r="G395" s="200"/>
      <c r="H395" s="200"/>
      <c r="I395" s="200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0"/>
      <c r="W395" s="200"/>
      <c r="X395" s="200"/>
      <c r="Y395" s="200"/>
      <c r="Z395" s="200"/>
      <c r="AA395" s="200"/>
      <c r="AB395" s="200"/>
      <c r="AC395" s="200"/>
      <c r="AD395" s="200"/>
      <c r="AE395" s="200"/>
    </row>
    <row r="396" customFormat="false" ht="12.75" hidden="false" customHeight="true" outlineLevel="0" collapsed="false">
      <c r="A396" s="200"/>
      <c r="B396" s="200"/>
      <c r="C396" s="200"/>
      <c r="D396" s="200"/>
      <c r="E396" s="200"/>
      <c r="F396" s="200"/>
      <c r="G396" s="200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  <c r="X396" s="200"/>
      <c r="Y396" s="200"/>
      <c r="Z396" s="200"/>
      <c r="AA396" s="200"/>
      <c r="AB396" s="200"/>
      <c r="AC396" s="200"/>
      <c r="AD396" s="200"/>
      <c r="AE396" s="200"/>
    </row>
    <row r="397" customFormat="false" ht="12.75" hidden="false" customHeight="true" outlineLevel="0" collapsed="false">
      <c r="A397" s="200"/>
      <c r="B397" s="200"/>
      <c r="C397" s="200"/>
      <c r="D397" s="200"/>
      <c r="E397" s="200"/>
      <c r="F397" s="200"/>
      <c r="G397" s="200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0"/>
      <c r="V397" s="200"/>
      <c r="W397" s="200"/>
      <c r="X397" s="200"/>
      <c r="Y397" s="200"/>
      <c r="Z397" s="200"/>
      <c r="AA397" s="200"/>
      <c r="AB397" s="200"/>
      <c r="AC397" s="200"/>
      <c r="AD397" s="200"/>
      <c r="AE397" s="200"/>
    </row>
    <row r="398" customFormat="false" ht="12.75" hidden="false" customHeight="true" outlineLevel="0" collapsed="false">
      <c r="A398" s="200"/>
      <c r="B398" s="200"/>
      <c r="C398" s="200"/>
      <c r="D398" s="200"/>
      <c r="E398" s="200"/>
      <c r="F398" s="200"/>
      <c r="G398" s="200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  <c r="X398" s="200"/>
      <c r="Y398" s="200"/>
      <c r="Z398" s="200"/>
      <c r="AA398" s="200"/>
      <c r="AB398" s="200"/>
      <c r="AC398" s="200"/>
      <c r="AD398" s="200"/>
      <c r="AE398" s="200"/>
    </row>
    <row r="399" customFormat="false" ht="12.75" hidden="false" customHeight="true" outlineLevel="0" collapsed="false">
      <c r="A399" s="200"/>
      <c r="B399" s="200"/>
      <c r="C399" s="200"/>
      <c r="D399" s="200"/>
      <c r="E399" s="200"/>
      <c r="F399" s="20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  <c r="X399" s="200"/>
      <c r="Y399" s="200"/>
      <c r="Z399" s="200"/>
      <c r="AA399" s="200"/>
      <c r="AB399" s="200"/>
      <c r="AC399" s="200"/>
      <c r="AD399" s="200"/>
      <c r="AE399" s="200"/>
    </row>
    <row r="400" customFormat="false" ht="12.75" hidden="false" customHeight="true" outlineLevel="0" collapsed="false">
      <c r="A400" s="200"/>
      <c r="B400" s="200"/>
      <c r="C400" s="200"/>
      <c r="D400" s="200"/>
      <c r="E400" s="200"/>
      <c r="F400" s="200"/>
      <c r="G400" s="200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00"/>
      <c r="Y400" s="200"/>
      <c r="Z400" s="200"/>
      <c r="AA400" s="200"/>
      <c r="AB400" s="200"/>
      <c r="AC400" s="200"/>
      <c r="AD400" s="200"/>
      <c r="AE400" s="200"/>
    </row>
    <row r="401" customFormat="false" ht="12.75" hidden="false" customHeight="true" outlineLevel="0" collapsed="false">
      <c r="A401" s="200"/>
      <c r="B401" s="200"/>
      <c r="C401" s="200"/>
      <c r="D401" s="200"/>
      <c r="E401" s="200"/>
      <c r="F401" s="200"/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  <c r="X401" s="200"/>
      <c r="Y401" s="200"/>
      <c r="Z401" s="200"/>
      <c r="AA401" s="200"/>
      <c r="AB401" s="200"/>
      <c r="AC401" s="200"/>
      <c r="AD401" s="200"/>
      <c r="AE401" s="200"/>
    </row>
    <row r="402" customFormat="false" ht="12.75" hidden="false" customHeight="true" outlineLevel="0" collapsed="false">
      <c r="A402" s="200"/>
      <c r="B402" s="200"/>
      <c r="C402" s="200"/>
      <c r="D402" s="200"/>
      <c r="E402" s="200"/>
      <c r="F402" s="20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00"/>
      <c r="Y402" s="200"/>
      <c r="Z402" s="200"/>
      <c r="AA402" s="200"/>
      <c r="AB402" s="200"/>
      <c r="AC402" s="200"/>
      <c r="AD402" s="200"/>
      <c r="AE402" s="200"/>
    </row>
    <row r="403" customFormat="false" ht="12.75" hidden="false" customHeight="true" outlineLevel="0" collapsed="false">
      <c r="A403" s="200"/>
      <c r="B403" s="200"/>
      <c r="C403" s="200"/>
      <c r="D403" s="200"/>
      <c r="E403" s="200"/>
      <c r="F403" s="200"/>
      <c r="G403" s="200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00"/>
      <c r="Y403" s="200"/>
      <c r="Z403" s="200"/>
      <c r="AA403" s="200"/>
      <c r="AB403" s="200"/>
      <c r="AC403" s="200"/>
      <c r="AD403" s="200"/>
      <c r="AE403" s="200"/>
    </row>
    <row r="404" customFormat="false" ht="12.75" hidden="false" customHeight="true" outlineLevel="0" collapsed="false">
      <c r="A404" s="200"/>
      <c r="B404" s="200"/>
      <c r="C404" s="200"/>
      <c r="D404" s="200"/>
      <c r="E404" s="200"/>
      <c r="F404" s="20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00"/>
      <c r="Y404" s="200"/>
      <c r="Z404" s="200"/>
      <c r="AA404" s="200"/>
      <c r="AB404" s="200"/>
      <c r="AC404" s="200"/>
      <c r="AD404" s="200"/>
      <c r="AE404" s="200"/>
    </row>
    <row r="405" customFormat="false" ht="12.75" hidden="false" customHeight="true" outlineLevel="0" collapsed="false">
      <c r="A405" s="200"/>
      <c r="B405" s="200"/>
      <c r="C405" s="200"/>
      <c r="D405" s="200"/>
      <c r="E405" s="200"/>
      <c r="F405" s="200"/>
      <c r="G405" s="200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  <c r="X405" s="200"/>
      <c r="Y405" s="200"/>
      <c r="Z405" s="200"/>
      <c r="AA405" s="200"/>
      <c r="AB405" s="200"/>
      <c r="AC405" s="200"/>
      <c r="AD405" s="200"/>
      <c r="AE405" s="200"/>
    </row>
    <row r="406" customFormat="false" ht="12.75" hidden="false" customHeight="true" outlineLevel="0" collapsed="false">
      <c r="A406" s="200"/>
      <c r="B406" s="200"/>
      <c r="C406" s="200"/>
      <c r="D406" s="200"/>
      <c r="E406" s="200"/>
      <c r="F406" s="200"/>
      <c r="G406" s="20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00"/>
      <c r="Y406" s="200"/>
      <c r="Z406" s="200"/>
      <c r="AA406" s="200"/>
      <c r="AB406" s="200"/>
      <c r="AC406" s="200"/>
      <c r="AD406" s="200"/>
      <c r="AE406" s="200"/>
    </row>
    <row r="407" customFormat="false" ht="12.75" hidden="false" customHeight="true" outlineLevel="0" collapsed="false">
      <c r="A407" s="200"/>
      <c r="B407" s="200"/>
      <c r="C407" s="200"/>
      <c r="D407" s="200"/>
      <c r="E407" s="200"/>
      <c r="F407" s="200"/>
      <c r="G407" s="200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00"/>
      <c r="Y407" s="200"/>
      <c r="Z407" s="200"/>
      <c r="AA407" s="200"/>
      <c r="AB407" s="200"/>
      <c r="AC407" s="200"/>
      <c r="AD407" s="200"/>
      <c r="AE407" s="200"/>
    </row>
    <row r="408" customFormat="false" ht="12.75" hidden="false" customHeight="true" outlineLevel="0" collapsed="false">
      <c r="A408" s="200"/>
      <c r="B408" s="200"/>
      <c r="C408" s="200"/>
      <c r="D408" s="200"/>
      <c r="E408" s="200"/>
      <c r="F408" s="200"/>
      <c r="G408" s="200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00"/>
      <c r="Y408" s="200"/>
      <c r="Z408" s="200"/>
      <c r="AA408" s="200"/>
      <c r="AB408" s="200"/>
      <c r="AC408" s="200"/>
      <c r="AD408" s="200"/>
      <c r="AE408" s="200"/>
    </row>
    <row r="409" customFormat="false" ht="12.75" hidden="false" customHeight="true" outlineLevel="0" collapsed="false">
      <c r="A409" s="200"/>
      <c r="B409" s="200"/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  <c r="X409" s="200"/>
      <c r="Y409" s="200"/>
      <c r="Z409" s="200"/>
      <c r="AA409" s="200"/>
      <c r="AB409" s="200"/>
      <c r="AC409" s="200"/>
      <c r="AD409" s="200"/>
      <c r="AE409" s="200"/>
    </row>
    <row r="410" customFormat="false" ht="12.75" hidden="false" customHeight="true" outlineLevel="0" collapsed="false">
      <c r="A410" s="200"/>
      <c r="B410" s="200"/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  <c r="X410" s="200"/>
      <c r="Y410" s="200"/>
      <c r="Z410" s="200"/>
      <c r="AA410" s="200"/>
      <c r="AB410" s="200"/>
      <c r="AC410" s="200"/>
      <c r="AD410" s="200"/>
      <c r="AE410" s="200"/>
    </row>
    <row r="411" customFormat="false" ht="12.75" hidden="false" customHeight="true" outlineLevel="0" collapsed="false">
      <c r="A411" s="200"/>
      <c r="B411" s="200"/>
      <c r="C411" s="200"/>
      <c r="D411" s="200"/>
      <c r="E411" s="200"/>
      <c r="F411" s="200"/>
      <c r="G411" s="200"/>
      <c r="H411" s="200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0"/>
      <c r="W411" s="200"/>
      <c r="X411" s="200"/>
      <c r="Y411" s="200"/>
      <c r="Z411" s="200"/>
      <c r="AA411" s="200"/>
      <c r="AB411" s="200"/>
      <c r="AC411" s="200"/>
      <c r="AD411" s="200"/>
      <c r="AE411" s="200"/>
    </row>
    <row r="412" customFormat="false" ht="12.75" hidden="false" customHeight="true" outlineLevel="0" collapsed="false">
      <c r="A412" s="200"/>
      <c r="B412" s="200"/>
      <c r="C412" s="200"/>
      <c r="D412" s="200"/>
      <c r="E412" s="200"/>
      <c r="F412" s="200"/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00"/>
      <c r="Y412" s="200"/>
      <c r="Z412" s="200"/>
      <c r="AA412" s="200"/>
      <c r="AB412" s="200"/>
      <c r="AC412" s="200"/>
      <c r="AD412" s="200"/>
      <c r="AE412" s="200"/>
    </row>
    <row r="413" customFormat="false" ht="12.75" hidden="false" customHeight="true" outlineLevel="0" collapsed="false">
      <c r="A413" s="200"/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00"/>
      <c r="Y413" s="200"/>
      <c r="Z413" s="200"/>
      <c r="AA413" s="200"/>
      <c r="AB413" s="200"/>
      <c r="AC413" s="200"/>
      <c r="AD413" s="200"/>
      <c r="AE413" s="200"/>
    </row>
    <row r="414" customFormat="false" ht="12.75" hidden="false" customHeight="true" outlineLevel="0" collapsed="false">
      <c r="A414" s="200"/>
      <c r="B414" s="200"/>
      <c r="C414" s="200"/>
      <c r="D414" s="200"/>
      <c r="E414" s="200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00"/>
      <c r="Y414" s="200"/>
      <c r="Z414" s="200"/>
      <c r="AA414" s="200"/>
      <c r="AB414" s="200"/>
      <c r="AC414" s="200"/>
      <c r="AD414" s="200"/>
      <c r="AE414" s="200"/>
    </row>
    <row r="415" customFormat="false" ht="12.75" hidden="false" customHeight="true" outlineLevel="0" collapsed="false">
      <c r="A415" s="200"/>
      <c r="B415" s="200"/>
      <c r="C415" s="200"/>
      <c r="D415" s="200"/>
      <c r="E415" s="200"/>
      <c r="F415" s="200"/>
      <c r="G415" s="200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00"/>
      <c r="Y415" s="200"/>
      <c r="Z415" s="200"/>
      <c r="AA415" s="200"/>
      <c r="AB415" s="200"/>
      <c r="AC415" s="200"/>
      <c r="AD415" s="200"/>
      <c r="AE415" s="200"/>
    </row>
    <row r="416" customFormat="false" ht="12.75" hidden="false" customHeight="true" outlineLevel="0" collapsed="false">
      <c r="A416" s="200"/>
      <c r="B416" s="200"/>
      <c r="C416" s="200"/>
      <c r="D416" s="200"/>
      <c r="E416" s="200"/>
      <c r="F416" s="200"/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  <c r="X416" s="200"/>
      <c r="Y416" s="200"/>
      <c r="Z416" s="200"/>
      <c r="AA416" s="200"/>
      <c r="AB416" s="200"/>
      <c r="AC416" s="200"/>
      <c r="AD416" s="200"/>
      <c r="AE416" s="200"/>
    </row>
    <row r="417" customFormat="false" ht="12.75" hidden="false" customHeight="true" outlineLevel="0" collapsed="false">
      <c r="A417" s="200"/>
      <c r="B417" s="200"/>
      <c r="C417" s="200"/>
      <c r="D417" s="200"/>
      <c r="E417" s="200"/>
      <c r="F417" s="200"/>
      <c r="G417" s="200"/>
      <c r="H417" s="200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  <c r="X417" s="200"/>
      <c r="Y417" s="200"/>
      <c r="Z417" s="200"/>
      <c r="AA417" s="200"/>
      <c r="AB417" s="200"/>
      <c r="AC417" s="200"/>
      <c r="AD417" s="200"/>
      <c r="AE417" s="200"/>
    </row>
    <row r="418" customFormat="false" ht="12.75" hidden="false" customHeight="true" outlineLevel="0" collapsed="false">
      <c r="A418" s="200"/>
      <c r="B418" s="200"/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  <c r="X418" s="200"/>
      <c r="Y418" s="200"/>
      <c r="Z418" s="200"/>
      <c r="AA418" s="200"/>
      <c r="AB418" s="200"/>
      <c r="AC418" s="200"/>
      <c r="AD418" s="200"/>
      <c r="AE418" s="200"/>
    </row>
    <row r="419" customFormat="false" ht="12.75" hidden="false" customHeight="true" outlineLevel="0" collapsed="false">
      <c r="A419" s="200"/>
      <c r="B419" s="200"/>
      <c r="C419" s="200"/>
      <c r="D419" s="200"/>
      <c r="E419" s="200"/>
      <c r="F419" s="200"/>
      <c r="G419" s="200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  <c r="X419" s="200"/>
      <c r="Y419" s="200"/>
      <c r="Z419" s="200"/>
      <c r="AA419" s="200"/>
      <c r="AB419" s="200"/>
      <c r="AC419" s="200"/>
      <c r="AD419" s="200"/>
      <c r="AE419" s="200"/>
    </row>
    <row r="420" customFormat="false" ht="12.75" hidden="false" customHeight="true" outlineLevel="0" collapsed="false">
      <c r="A420" s="200"/>
      <c r="B420" s="200"/>
      <c r="C420" s="200"/>
      <c r="D420" s="200"/>
      <c r="E420" s="200"/>
      <c r="F420" s="200"/>
      <c r="G420" s="200"/>
      <c r="H420" s="200"/>
      <c r="I420" s="200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0"/>
      <c r="U420" s="200"/>
      <c r="V420" s="200"/>
      <c r="W420" s="200"/>
      <c r="X420" s="200"/>
      <c r="Y420" s="200"/>
      <c r="Z420" s="200"/>
      <c r="AA420" s="200"/>
      <c r="AB420" s="200"/>
      <c r="AC420" s="200"/>
      <c r="AD420" s="200"/>
      <c r="AE420" s="200"/>
    </row>
    <row r="421" customFormat="false" ht="12.75" hidden="false" customHeight="true" outlineLevel="0" collapsed="false">
      <c r="A421" s="200"/>
      <c r="B421" s="200"/>
      <c r="C421" s="200"/>
      <c r="D421" s="200"/>
      <c r="E421" s="200"/>
      <c r="F421" s="200"/>
      <c r="G421" s="200"/>
      <c r="H421" s="200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200"/>
      <c r="W421" s="200"/>
      <c r="X421" s="200"/>
      <c r="Y421" s="200"/>
      <c r="Z421" s="200"/>
      <c r="AA421" s="200"/>
      <c r="AB421" s="200"/>
      <c r="AC421" s="200"/>
      <c r="AD421" s="200"/>
      <c r="AE421" s="200"/>
    </row>
    <row r="422" customFormat="false" ht="12.75" hidden="false" customHeight="true" outlineLevel="0" collapsed="false">
      <c r="A422" s="200"/>
      <c r="B422" s="200"/>
      <c r="C422" s="200"/>
      <c r="D422" s="200"/>
      <c r="E422" s="200"/>
      <c r="F422" s="200"/>
      <c r="G422" s="200"/>
      <c r="H422" s="200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  <c r="X422" s="200"/>
      <c r="Y422" s="200"/>
      <c r="Z422" s="200"/>
      <c r="AA422" s="200"/>
      <c r="AB422" s="200"/>
      <c r="AC422" s="200"/>
      <c r="AD422" s="200"/>
      <c r="AE422" s="200"/>
    </row>
    <row r="423" customFormat="false" ht="12.75" hidden="false" customHeight="true" outlineLevel="0" collapsed="false">
      <c r="A423" s="200"/>
      <c r="B423" s="200"/>
      <c r="C423" s="200"/>
      <c r="D423" s="200"/>
      <c r="E423" s="200"/>
      <c r="F423" s="200"/>
      <c r="G423" s="200"/>
      <c r="H423" s="200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  <c r="X423" s="200"/>
      <c r="Y423" s="200"/>
      <c r="Z423" s="200"/>
      <c r="AA423" s="200"/>
      <c r="AB423" s="200"/>
      <c r="AC423" s="200"/>
      <c r="AD423" s="200"/>
      <c r="AE423" s="200"/>
    </row>
    <row r="424" customFormat="false" ht="12.75" hidden="false" customHeight="true" outlineLevel="0" collapsed="false">
      <c r="A424" s="200"/>
      <c r="B424" s="200"/>
      <c r="C424" s="200"/>
      <c r="D424" s="200"/>
      <c r="E424" s="200"/>
      <c r="F424" s="200"/>
      <c r="G424" s="200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  <c r="X424" s="200"/>
      <c r="Y424" s="200"/>
      <c r="Z424" s="200"/>
      <c r="AA424" s="200"/>
      <c r="AB424" s="200"/>
      <c r="AC424" s="200"/>
      <c r="AD424" s="200"/>
      <c r="AE424" s="200"/>
    </row>
    <row r="425" customFormat="false" ht="12.75" hidden="false" customHeight="true" outlineLevel="0" collapsed="false">
      <c r="A425" s="200"/>
      <c r="B425" s="200"/>
      <c r="C425" s="200"/>
      <c r="D425" s="200"/>
      <c r="E425" s="200"/>
      <c r="F425" s="200"/>
      <c r="G425" s="200"/>
      <c r="H425" s="200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  <c r="X425" s="200"/>
      <c r="Y425" s="200"/>
      <c r="Z425" s="200"/>
      <c r="AA425" s="200"/>
      <c r="AB425" s="200"/>
      <c r="AC425" s="200"/>
      <c r="AD425" s="200"/>
      <c r="AE425" s="200"/>
    </row>
    <row r="426" customFormat="false" ht="12.75" hidden="false" customHeight="true" outlineLevel="0" collapsed="false">
      <c r="A426" s="200"/>
      <c r="B426" s="200"/>
      <c r="C426" s="200"/>
      <c r="D426" s="200"/>
      <c r="E426" s="200"/>
      <c r="F426" s="200"/>
      <c r="G426" s="200"/>
      <c r="H426" s="200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  <c r="X426" s="200"/>
      <c r="Y426" s="200"/>
      <c r="Z426" s="200"/>
      <c r="AA426" s="200"/>
      <c r="AB426" s="200"/>
      <c r="AC426" s="200"/>
      <c r="AD426" s="200"/>
      <c r="AE426" s="200"/>
    </row>
    <row r="427" customFormat="false" ht="12.75" hidden="false" customHeight="true" outlineLevel="0" collapsed="false">
      <c r="A427" s="200"/>
      <c r="B427" s="200"/>
      <c r="C427" s="200"/>
      <c r="D427" s="200"/>
      <c r="E427" s="200"/>
      <c r="F427" s="200"/>
      <c r="G427" s="200"/>
      <c r="H427" s="200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  <c r="X427" s="200"/>
      <c r="Y427" s="200"/>
      <c r="Z427" s="200"/>
      <c r="AA427" s="200"/>
      <c r="AB427" s="200"/>
      <c r="AC427" s="200"/>
      <c r="AD427" s="200"/>
      <c r="AE427" s="200"/>
    </row>
    <row r="428" customFormat="false" ht="12.75" hidden="false" customHeight="true" outlineLevel="0" collapsed="false">
      <c r="A428" s="200"/>
      <c r="B428" s="200"/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00"/>
      <c r="Y428" s="200"/>
      <c r="Z428" s="200"/>
      <c r="AA428" s="200"/>
      <c r="AB428" s="200"/>
      <c r="AC428" s="200"/>
      <c r="AD428" s="200"/>
      <c r="AE428" s="200"/>
    </row>
    <row r="429" customFormat="false" ht="12.75" hidden="false" customHeight="true" outlineLevel="0" collapsed="false">
      <c r="A429" s="200"/>
      <c r="B429" s="200"/>
      <c r="C429" s="200"/>
      <c r="D429" s="200"/>
      <c r="E429" s="200"/>
      <c r="F429" s="200"/>
      <c r="G429" s="200"/>
      <c r="H429" s="200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  <c r="X429" s="200"/>
      <c r="Y429" s="200"/>
      <c r="Z429" s="200"/>
      <c r="AA429" s="200"/>
      <c r="AB429" s="200"/>
      <c r="AC429" s="200"/>
      <c r="AD429" s="200"/>
      <c r="AE429" s="200"/>
    </row>
    <row r="430" customFormat="false" ht="12.75" hidden="false" customHeight="true" outlineLevel="0" collapsed="false">
      <c r="A430" s="200"/>
      <c r="B430" s="200"/>
      <c r="C430" s="200"/>
      <c r="D430" s="200"/>
      <c r="E430" s="200"/>
      <c r="F430" s="200"/>
      <c r="G430" s="200"/>
      <c r="H430" s="200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  <c r="X430" s="200"/>
      <c r="Y430" s="200"/>
      <c r="Z430" s="200"/>
      <c r="AA430" s="200"/>
      <c r="AB430" s="200"/>
      <c r="AC430" s="200"/>
      <c r="AD430" s="200"/>
      <c r="AE430" s="200"/>
    </row>
    <row r="431" customFormat="false" ht="12.75" hidden="false" customHeight="true" outlineLevel="0" collapsed="false">
      <c r="A431" s="200"/>
      <c r="B431" s="200"/>
      <c r="C431" s="200"/>
      <c r="D431" s="200"/>
      <c r="E431" s="200"/>
      <c r="F431" s="200"/>
      <c r="G431" s="200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00"/>
      <c r="Y431" s="200"/>
      <c r="Z431" s="200"/>
      <c r="AA431" s="200"/>
      <c r="AB431" s="200"/>
      <c r="AC431" s="200"/>
      <c r="AD431" s="200"/>
      <c r="AE431" s="200"/>
    </row>
    <row r="432" customFormat="false" ht="12.75" hidden="false" customHeight="true" outlineLevel="0" collapsed="false">
      <c r="A432" s="200"/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  <c r="X432" s="200"/>
      <c r="Y432" s="200"/>
      <c r="Z432" s="200"/>
      <c r="AA432" s="200"/>
      <c r="AB432" s="200"/>
      <c r="AC432" s="200"/>
      <c r="AD432" s="200"/>
      <c r="AE432" s="200"/>
    </row>
    <row r="433" customFormat="false" ht="12.75" hidden="false" customHeight="true" outlineLevel="0" collapsed="false">
      <c r="A433" s="200"/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0"/>
      <c r="W433" s="200"/>
      <c r="X433" s="200"/>
      <c r="Y433" s="200"/>
      <c r="Z433" s="200"/>
      <c r="AA433" s="200"/>
      <c r="AB433" s="200"/>
      <c r="AC433" s="200"/>
      <c r="AD433" s="200"/>
      <c r="AE433" s="200"/>
    </row>
    <row r="434" customFormat="false" ht="12.75" hidden="false" customHeight="true" outlineLevel="0" collapsed="false">
      <c r="A434" s="200"/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00"/>
      <c r="Y434" s="200"/>
      <c r="Z434" s="200"/>
      <c r="AA434" s="200"/>
      <c r="AB434" s="200"/>
      <c r="AC434" s="200"/>
      <c r="AD434" s="200"/>
      <c r="AE434" s="200"/>
    </row>
    <row r="435" customFormat="false" ht="12.75" hidden="false" customHeight="true" outlineLevel="0" collapsed="false">
      <c r="A435" s="200"/>
      <c r="B435" s="200"/>
      <c r="C435" s="200"/>
      <c r="D435" s="200"/>
      <c r="E435" s="200"/>
      <c r="F435" s="200"/>
      <c r="G435" s="200"/>
      <c r="H435" s="200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  <c r="X435" s="200"/>
      <c r="Y435" s="200"/>
      <c r="Z435" s="200"/>
      <c r="AA435" s="200"/>
      <c r="AB435" s="200"/>
      <c r="AC435" s="200"/>
      <c r="AD435" s="200"/>
      <c r="AE435" s="200"/>
    </row>
    <row r="436" customFormat="false" ht="12.75" hidden="false" customHeight="true" outlineLevel="0" collapsed="false">
      <c r="A436" s="200"/>
      <c r="B436" s="200"/>
      <c r="C436" s="200"/>
      <c r="D436" s="200"/>
      <c r="E436" s="200"/>
      <c r="F436" s="200"/>
      <c r="G436" s="200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00"/>
      <c r="Y436" s="200"/>
      <c r="Z436" s="200"/>
      <c r="AA436" s="200"/>
      <c r="AB436" s="200"/>
      <c r="AC436" s="200"/>
      <c r="AD436" s="200"/>
      <c r="AE436" s="200"/>
    </row>
    <row r="437" customFormat="false" ht="12.75" hidden="false" customHeight="true" outlineLevel="0" collapsed="false">
      <c r="A437" s="200"/>
      <c r="B437" s="200"/>
      <c r="C437" s="200"/>
      <c r="D437" s="200"/>
      <c r="E437" s="200"/>
      <c r="F437" s="200"/>
      <c r="G437" s="200"/>
      <c r="H437" s="200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  <c r="X437" s="200"/>
      <c r="Y437" s="200"/>
      <c r="Z437" s="200"/>
      <c r="AA437" s="200"/>
      <c r="AB437" s="200"/>
      <c r="AC437" s="200"/>
      <c r="AD437" s="200"/>
      <c r="AE437" s="200"/>
    </row>
    <row r="438" customFormat="false" ht="12.75" hidden="false" customHeight="true" outlineLevel="0" collapsed="false">
      <c r="A438" s="200"/>
      <c r="B438" s="200"/>
      <c r="C438" s="200"/>
      <c r="D438" s="200"/>
      <c r="E438" s="200"/>
      <c r="F438" s="200"/>
      <c r="G438" s="200"/>
      <c r="H438" s="200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00"/>
      <c r="Y438" s="200"/>
      <c r="Z438" s="200"/>
      <c r="AA438" s="200"/>
      <c r="AB438" s="200"/>
      <c r="AC438" s="200"/>
      <c r="AD438" s="200"/>
      <c r="AE438" s="200"/>
    </row>
    <row r="439" customFormat="false" ht="12.75" hidden="false" customHeight="true" outlineLevel="0" collapsed="false">
      <c r="A439" s="200"/>
      <c r="B439" s="200"/>
      <c r="C439" s="200"/>
      <c r="D439" s="200"/>
      <c r="E439" s="200"/>
      <c r="F439" s="200"/>
      <c r="G439" s="200"/>
      <c r="H439" s="200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  <c r="X439" s="200"/>
      <c r="Y439" s="200"/>
      <c r="Z439" s="200"/>
      <c r="AA439" s="200"/>
      <c r="AB439" s="200"/>
      <c r="AC439" s="200"/>
      <c r="AD439" s="200"/>
      <c r="AE439" s="200"/>
    </row>
    <row r="440" customFormat="false" ht="12.75" hidden="false" customHeight="true" outlineLevel="0" collapsed="false">
      <c r="A440" s="200"/>
      <c r="B440" s="200"/>
      <c r="C440" s="200"/>
      <c r="D440" s="200"/>
      <c r="E440" s="200"/>
      <c r="F440" s="200"/>
      <c r="G440" s="200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0"/>
      <c r="Z440" s="200"/>
      <c r="AA440" s="200"/>
      <c r="AB440" s="200"/>
      <c r="AC440" s="200"/>
      <c r="AD440" s="200"/>
      <c r="AE440" s="200"/>
    </row>
    <row r="441" customFormat="false" ht="12.75" hidden="false" customHeight="true" outlineLevel="0" collapsed="false">
      <c r="A441" s="200"/>
      <c r="B441" s="200"/>
      <c r="C441" s="200"/>
      <c r="D441" s="200"/>
      <c r="E441" s="200"/>
      <c r="F441" s="200"/>
      <c r="G441" s="200"/>
      <c r="H441" s="200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00"/>
      <c r="Y441" s="200"/>
      <c r="Z441" s="200"/>
      <c r="AA441" s="200"/>
      <c r="AB441" s="200"/>
      <c r="AC441" s="200"/>
      <c r="AD441" s="200"/>
      <c r="AE441" s="200"/>
    </row>
    <row r="442" customFormat="false" ht="12.75" hidden="false" customHeight="true" outlineLevel="0" collapsed="false">
      <c r="A442" s="200"/>
      <c r="B442" s="200"/>
      <c r="C442" s="200"/>
      <c r="D442" s="200"/>
      <c r="E442" s="200"/>
      <c r="F442" s="200"/>
      <c r="G442" s="200"/>
      <c r="H442" s="200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00"/>
      <c r="Y442" s="200"/>
      <c r="Z442" s="200"/>
      <c r="AA442" s="200"/>
      <c r="AB442" s="200"/>
      <c r="AC442" s="200"/>
      <c r="AD442" s="200"/>
      <c r="AE442" s="200"/>
    </row>
    <row r="443" customFormat="false" ht="12.75" hidden="false" customHeight="true" outlineLevel="0" collapsed="false">
      <c r="A443" s="200"/>
      <c r="B443" s="200"/>
      <c r="C443" s="200"/>
      <c r="D443" s="200"/>
      <c r="E443" s="200"/>
      <c r="F443" s="200"/>
      <c r="G443" s="200"/>
      <c r="H443" s="200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00"/>
      <c r="Y443" s="200"/>
      <c r="Z443" s="200"/>
      <c r="AA443" s="200"/>
      <c r="AB443" s="200"/>
      <c r="AC443" s="200"/>
      <c r="AD443" s="200"/>
      <c r="AE443" s="200"/>
    </row>
    <row r="444" customFormat="false" ht="12.75" hidden="false" customHeight="true" outlineLevel="0" collapsed="false">
      <c r="A444" s="200"/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0"/>
      <c r="Z444" s="200"/>
      <c r="AA444" s="200"/>
      <c r="AB444" s="200"/>
      <c r="AC444" s="200"/>
      <c r="AD444" s="200"/>
      <c r="AE444" s="200"/>
    </row>
    <row r="445" customFormat="false" ht="12.75" hidden="false" customHeight="true" outlineLevel="0" collapsed="false">
      <c r="A445" s="200"/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00"/>
      <c r="Y445" s="200"/>
      <c r="Z445" s="200"/>
      <c r="AA445" s="200"/>
      <c r="AB445" s="200"/>
      <c r="AC445" s="200"/>
      <c r="AD445" s="200"/>
      <c r="AE445" s="200"/>
    </row>
    <row r="446" customFormat="false" ht="12.75" hidden="false" customHeight="true" outlineLevel="0" collapsed="false">
      <c r="A446" s="200"/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00"/>
      <c r="Y446" s="200"/>
      <c r="Z446" s="200"/>
      <c r="AA446" s="200"/>
      <c r="AB446" s="200"/>
      <c r="AC446" s="200"/>
      <c r="AD446" s="200"/>
      <c r="AE446" s="200"/>
    </row>
    <row r="447" customFormat="false" ht="12.75" hidden="false" customHeight="true" outlineLevel="0" collapsed="false">
      <c r="A447" s="200"/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  <c r="X447" s="200"/>
      <c r="Y447" s="200"/>
      <c r="Z447" s="200"/>
      <c r="AA447" s="200"/>
      <c r="AB447" s="200"/>
      <c r="AC447" s="200"/>
      <c r="AD447" s="200"/>
      <c r="AE447" s="200"/>
    </row>
    <row r="448" customFormat="false" ht="12.75" hidden="false" customHeight="true" outlineLevel="0" collapsed="false">
      <c r="A448" s="200"/>
      <c r="B448" s="200"/>
      <c r="C448" s="200"/>
      <c r="D448" s="200"/>
      <c r="E448" s="200"/>
      <c r="F448" s="200"/>
      <c r="G448" s="200"/>
      <c r="H448" s="200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  <c r="X448" s="200"/>
      <c r="Y448" s="200"/>
      <c r="Z448" s="200"/>
      <c r="AA448" s="200"/>
      <c r="AB448" s="200"/>
      <c r="AC448" s="200"/>
      <c r="AD448" s="200"/>
      <c r="AE448" s="200"/>
    </row>
    <row r="449" customFormat="false" ht="12.75" hidden="false" customHeight="true" outlineLevel="0" collapsed="false">
      <c r="A449" s="200"/>
      <c r="B449" s="200"/>
      <c r="C449" s="200"/>
      <c r="D449" s="200"/>
      <c r="E449" s="200"/>
      <c r="F449" s="200"/>
      <c r="G449" s="200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  <c r="X449" s="200"/>
      <c r="Y449" s="200"/>
      <c r="Z449" s="200"/>
      <c r="AA449" s="200"/>
      <c r="AB449" s="200"/>
      <c r="AC449" s="200"/>
      <c r="AD449" s="200"/>
      <c r="AE449" s="200"/>
    </row>
    <row r="450" customFormat="false" ht="12.75" hidden="false" customHeight="true" outlineLevel="0" collapsed="false">
      <c r="A450" s="200"/>
      <c r="B450" s="200"/>
      <c r="C450" s="200"/>
      <c r="D450" s="200"/>
      <c r="E450" s="200"/>
      <c r="F450" s="200"/>
      <c r="G450" s="200"/>
      <c r="H450" s="200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  <c r="X450" s="200"/>
      <c r="Y450" s="200"/>
      <c r="Z450" s="200"/>
      <c r="AA450" s="200"/>
      <c r="AB450" s="200"/>
      <c r="AC450" s="200"/>
      <c r="AD450" s="200"/>
      <c r="AE450" s="200"/>
    </row>
    <row r="451" customFormat="false" ht="12.75" hidden="false" customHeight="true" outlineLevel="0" collapsed="false">
      <c r="A451" s="200"/>
      <c r="B451" s="200"/>
      <c r="C451" s="200"/>
      <c r="D451" s="200"/>
      <c r="E451" s="200"/>
      <c r="F451" s="200"/>
      <c r="G451" s="200"/>
      <c r="H451" s="200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  <c r="X451" s="200"/>
      <c r="Y451" s="200"/>
      <c r="Z451" s="200"/>
      <c r="AA451" s="200"/>
      <c r="AB451" s="200"/>
      <c r="AC451" s="200"/>
      <c r="AD451" s="200"/>
      <c r="AE451" s="200"/>
    </row>
    <row r="452" customFormat="false" ht="12.75" hidden="false" customHeight="true" outlineLevel="0" collapsed="false">
      <c r="A452" s="200"/>
      <c r="B452" s="200"/>
      <c r="C452" s="200"/>
      <c r="D452" s="200"/>
      <c r="E452" s="200"/>
      <c r="F452" s="200"/>
      <c r="G452" s="200"/>
      <c r="H452" s="200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  <c r="X452" s="200"/>
      <c r="Y452" s="200"/>
      <c r="Z452" s="200"/>
      <c r="AA452" s="200"/>
      <c r="AB452" s="200"/>
      <c r="AC452" s="200"/>
      <c r="AD452" s="200"/>
      <c r="AE452" s="200"/>
    </row>
    <row r="453" customFormat="false" ht="12.75" hidden="false" customHeight="true" outlineLevel="0" collapsed="false">
      <c r="A453" s="200"/>
      <c r="B453" s="200"/>
      <c r="C453" s="200"/>
      <c r="D453" s="200"/>
      <c r="E453" s="200"/>
      <c r="F453" s="200"/>
      <c r="G453" s="200"/>
      <c r="H453" s="200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  <c r="X453" s="200"/>
      <c r="Y453" s="200"/>
      <c r="Z453" s="200"/>
      <c r="AA453" s="200"/>
      <c r="AB453" s="200"/>
      <c r="AC453" s="200"/>
      <c r="AD453" s="200"/>
      <c r="AE453" s="200"/>
    </row>
    <row r="454" customFormat="false" ht="12.75" hidden="false" customHeight="true" outlineLevel="0" collapsed="false">
      <c r="A454" s="200"/>
      <c r="B454" s="200"/>
      <c r="C454" s="200"/>
      <c r="D454" s="200"/>
      <c r="E454" s="200"/>
      <c r="F454" s="200"/>
      <c r="G454" s="200"/>
      <c r="H454" s="200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  <c r="X454" s="200"/>
      <c r="Y454" s="200"/>
      <c r="Z454" s="200"/>
      <c r="AA454" s="200"/>
      <c r="AB454" s="200"/>
      <c r="AC454" s="200"/>
      <c r="AD454" s="200"/>
      <c r="AE454" s="200"/>
    </row>
    <row r="455" customFormat="false" ht="12.75" hidden="false" customHeight="true" outlineLevel="0" collapsed="false">
      <c r="A455" s="200"/>
      <c r="B455" s="200"/>
      <c r="C455" s="200"/>
      <c r="D455" s="200"/>
      <c r="E455" s="200"/>
      <c r="F455" s="200"/>
      <c r="G455" s="200"/>
      <c r="H455" s="200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  <c r="X455" s="200"/>
      <c r="Y455" s="200"/>
      <c r="Z455" s="200"/>
      <c r="AA455" s="200"/>
      <c r="AB455" s="200"/>
      <c r="AC455" s="200"/>
      <c r="AD455" s="200"/>
      <c r="AE455" s="200"/>
    </row>
    <row r="456" customFormat="false" ht="12.75" hidden="false" customHeight="true" outlineLevel="0" collapsed="false">
      <c r="A456" s="200"/>
      <c r="B456" s="200"/>
      <c r="C456" s="200"/>
      <c r="D456" s="200"/>
      <c r="E456" s="200"/>
      <c r="F456" s="200"/>
      <c r="G456" s="200"/>
      <c r="H456" s="200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00"/>
      <c r="Y456" s="200"/>
      <c r="Z456" s="200"/>
      <c r="AA456" s="200"/>
      <c r="AB456" s="200"/>
      <c r="AC456" s="200"/>
      <c r="AD456" s="200"/>
      <c r="AE456" s="200"/>
    </row>
    <row r="457" customFormat="false" ht="12.75" hidden="false" customHeight="true" outlineLevel="0" collapsed="false">
      <c r="A457" s="200"/>
      <c r="B457" s="200"/>
      <c r="C457" s="200"/>
      <c r="D457" s="200"/>
      <c r="E457" s="200"/>
      <c r="F457" s="200"/>
      <c r="G457" s="200"/>
      <c r="H457" s="200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00"/>
      <c r="Y457" s="200"/>
      <c r="Z457" s="200"/>
      <c r="AA457" s="200"/>
      <c r="AB457" s="200"/>
      <c r="AC457" s="200"/>
      <c r="AD457" s="200"/>
      <c r="AE457" s="200"/>
    </row>
    <row r="458" customFormat="false" ht="12.75" hidden="false" customHeight="true" outlineLevel="0" collapsed="false">
      <c r="A458" s="200"/>
      <c r="B458" s="200"/>
      <c r="C458" s="200"/>
      <c r="D458" s="200"/>
      <c r="E458" s="200"/>
      <c r="F458" s="200"/>
      <c r="G458" s="200"/>
      <c r="H458" s="200"/>
      <c r="I458" s="20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  <c r="X458" s="200"/>
      <c r="Y458" s="200"/>
      <c r="Z458" s="200"/>
      <c r="AA458" s="200"/>
      <c r="AB458" s="200"/>
      <c r="AC458" s="200"/>
      <c r="AD458" s="200"/>
      <c r="AE458" s="200"/>
    </row>
    <row r="459" customFormat="false" ht="12.75" hidden="false" customHeight="true" outlineLevel="0" collapsed="false">
      <c r="A459" s="200"/>
      <c r="B459" s="200"/>
      <c r="C459" s="200"/>
      <c r="D459" s="200"/>
      <c r="E459" s="200"/>
      <c r="F459" s="200"/>
      <c r="G459" s="200"/>
      <c r="H459" s="200"/>
      <c r="I459" s="20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  <c r="X459" s="200"/>
      <c r="Y459" s="200"/>
      <c r="Z459" s="200"/>
      <c r="AA459" s="200"/>
      <c r="AB459" s="200"/>
      <c r="AC459" s="200"/>
      <c r="AD459" s="200"/>
      <c r="AE459" s="200"/>
    </row>
    <row r="460" customFormat="false" ht="12.75" hidden="false" customHeight="true" outlineLevel="0" collapsed="false">
      <c r="A460" s="200"/>
      <c r="B460" s="200"/>
      <c r="C460" s="200"/>
      <c r="D460" s="200"/>
      <c r="E460" s="200"/>
      <c r="F460" s="200"/>
      <c r="G460" s="200"/>
      <c r="H460" s="200"/>
      <c r="I460" s="200"/>
      <c r="J460" s="200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  <c r="X460" s="200"/>
      <c r="Y460" s="200"/>
      <c r="Z460" s="200"/>
      <c r="AA460" s="200"/>
      <c r="AB460" s="200"/>
      <c r="AC460" s="200"/>
      <c r="AD460" s="200"/>
      <c r="AE460" s="200"/>
    </row>
    <row r="461" customFormat="false" ht="12.75" hidden="false" customHeight="true" outlineLevel="0" collapsed="false">
      <c r="A461" s="200"/>
      <c r="B461" s="200"/>
      <c r="C461" s="200"/>
      <c r="D461" s="200"/>
      <c r="E461" s="200"/>
      <c r="F461" s="200"/>
      <c r="G461" s="200"/>
      <c r="H461" s="200"/>
      <c r="I461" s="200"/>
      <c r="J461" s="200"/>
      <c r="K461" s="200"/>
      <c r="L461" s="200"/>
      <c r="M461" s="200"/>
      <c r="N461" s="200"/>
      <c r="O461" s="200"/>
      <c r="P461" s="200"/>
      <c r="Q461" s="200"/>
      <c r="R461" s="200"/>
      <c r="S461" s="200"/>
      <c r="T461" s="200"/>
      <c r="U461" s="200"/>
      <c r="V461" s="200"/>
      <c r="W461" s="200"/>
      <c r="X461" s="200"/>
      <c r="Y461" s="200"/>
      <c r="Z461" s="200"/>
      <c r="AA461" s="200"/>
      <c r="AB461" s="200"/>
      <c r="AC461" s="200"/>
      <c r="AD461" s="200"/>
      <c r="AE461" s="200"/>
    </row>
    <row r="462" customFormat="false" ht="12.75" hidden="false" customHeight="true" outlineLevel="0" collapsed="false">
      <c r="A462" s="200"/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  <c r="L462" s="200"/>
      <c r="M462" s="200"/>
      <c r="N462" s="200"/>
      <c r="O462" s="200"/>
      <c r="P462" s="200"/>
      <c r="Q462" s="200"/>
      <c r="R462" s="200"/>
      <c r="S462" s="200"/>
      <c r="T462" s="200"/>
      <c r="U462" s="200"/>
      <c r="V462" s="200"/>
      <c r="W462" s="200"/>
      <c r="X462" s="200"/>
      <c r="Y462" s="200"/>
      <c r="Z462" s="200"/>
      <c r="AA462" s="200"/>
      <c r="AB462" s="200"/>
      <c r="AC462" s="200"/>
      <c r="AD462" s="200"/>
      <c r="AE462" s="200"/>
    </row>
    <row r="463" customFormat="false" ht="12.75" hidden="false" customHeight="true" outlineLevel="0" collapsed="false">
      <c r="A463" s="200"/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0"/>
      <c r="V463" s="200"/>
      <c r="W463" s="200"/>
      <c r="X463" s="200"/>
      <c r="Y463" s="200"/>
      <c r="Z463" s="200"/>
      <c r="AA463" s="200"/>
      <c r="AB463" s="200"/>
      <c r="AC463" s="200"/>
      <c r="AD463" s="200"/>
      <c r="AE463" s="200"/>
    </row>
    <row r="464" customFormat="false" ht="12.75" hidden="false" customHeight="true" outlineLevel="0" collapsed="false">
      <c r="A464" s="200"/>
      <c r="B464" s="200"/>
      <c r="C464" s="200"/>
      <c r="D464" s="200"/>
      <c r="E464" s="200"/>
      <c r="F464" s="200"/>
      <c r="G464" s="200"/>
      <c r="H464" s="200"/>
      <c r="I464" s="200"/>
      <c r="J464" s="200"/>
      <c r="K464" s="200"/>
      <c r="L464" s="200"/>
      <c r="M464" s="200"/>
      <c r="N464" s="200"/>
      <c r="O464" s="200"/>
      <c r="P464" s="200"/>
      <c r="Q464" s="200"/>
      <c r="R464" s="200"/>
      <c r="S464" s="200"/>
      <c r="T464" s="200"/>
      <c r="U464" s="200"/>
      <c r="V464" s="200"/>
      <c r="W464" s="200"/>
      <c r="X464" s="200"/>
      <c r="Y464" s="200"/>
      <c r="Z464" s="200"/>
      <c r="AA464" s="200"/>
      <c r="AB464" s="200"/>
      <c r="AC464" s="200"/>
      <c r="AD464" s="200"/>
      <c r="AE464" s="200"/>
    </row>
    <row r="465" customFormat="false" ht="12.75" hidden="false" customHeight="true" outlineLevel="0" collapsed="false">
      <c r="A465" s="200"/>
      <c r="B465" s="200"/>
      <c r="C465" s="200"/>
      <c r="D465" s="200"/>
      <c r="E465" s="200"/>
      <c r="F465" s="200"/>
      <c r="G465" s="200"/>
      <c r="H465" s="200"/>
      <c r="I465" s="200"/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0"/>
      <c r="V465" s="200"/>
      <c r="W465" s="200"/>
      <c r="X465" s="200"/>
      <c r="Y465" s="200"/>
      <c r="Z465" s="200"/>
      <c r="AA465" s="200"/>
      <c r="AB465" s="200"/>
      <c r="AC465" s="200"/>
      <c r="AD465" s="200"/>
      <c r="AE465" s="200"/>
    </row>
    <row r="466" customFormat="false" ht="12.75" hidden="false" customHeight="true" outlineLevel="0" collapsed="false">
      <c r="A466" s="200"/>
      <c r="B466" s="200"/>
      <c r="C466" s="200"/>
      <c r="D466" s="200"/>
      <c r="E466" s="200"/>
      <c r="F466" s="200"/>
      <c r="G466" s="200"/>
      <c r="H466" s="200"/>
      <c r="I466" s="200"/>
      <c r="J466" s="200"/>
      <c r="K466" s="200"/>
      <c r="L466" s="200"/>
      <c r="M466" s="200"/>
      <c r="N466" s="200"/>
      <c r="O466" s="200"/>
      <c r="P466" s="200"/>
      <c r="Q466" s="200"/>
      <c r="R466" s="200"/>
      <c r="S466" s="200"/>
      <c r="T466" s="200"/>
      <c r="U466" s="200"/>
      <c r="V466" s="200"/>
      <c r="W466" s="200"/>
      <c r="X466" s="200"/>
      <c r="Y466" s="200"/>
      <c r="Z466" s="200"/>
      <c r="AA466" s="200"/>
      <c r="AB466" s="200"/>
      <c r="AC466" s="200"/>
      <c r="AD466" s="200"/>
      <c r="AE466" s="200"/>
    </row>
    <row r="467" customFormat="false" ht="12.75" hidden="false" customHeight="true" outlineLevel="0" collapsed="false">
      <c r="A467" s="200"/>
      <c r="B467" s="200"/>
      <c r="C467" s="200"/>
      <c r="D467" s="200"/>
      <c r="E467" s="200"/>
      <c r="F467" s="200"/>
      <c r="G467" s="200"/>
      <c r="H467" s="200"/>
      <c r="I467" s="200"/>
      <c r="J467" s="200"/>
      <c r="K467" s="200"/>
      <c r="L467" s="200"/>
      <c r="M467" s="200"/>
      <c r="N467" s="200"/>
      <c r="O467" s="200"/>
      <c r="P467" s="200"/>
      <c r="Q467" s="200"/>
      <c r="R467" s="200"/>
      <c r="S467" s="200"/>
      <c r="T467" s="200"/>
      <c r="U467" s="200"/>
      <c r="V467" s="200"/>
      <c r="W467" s="200"/>
      <c r="X467" s="200"/>
      <c r="Y467" s="200"/>
      <c r="Z467" s="200"/>
      <c r="AA467" s="200"/>
      <c r="AB467" s="200"/>
      <c r="AC467" s="200"/>
      <c r="AD467" s="200"/>
      <c r="AE467" s="200"/>
    </row>
    <row r="468" customFormat="false" ht="12.75" hidden="false" customHeight="true" outlineLevel="0" collapsed="false">
      <c r="A468" s="200"/>
      <c r="B468" s="200"/>
      <c r="C468" s="200"/>
      <c r="D468" s="200"/>
      <c r="E468" s="200"/>
      <c r="F468" s="200"/>
      <c r="G468" s="200"/>
      <c r="H468" s="200"/>
      <c r="I468" s="200"/>
      <c r="J468" s="200"/>
      <c r="K468" s="200"/>
      <c r="L468" s="200"/>
      <c r="M468" s="200"/>
      <c r="N468" s="200"/>
      <c r="O468" s="200"/>
      <c r="P468" s="200"/>
      <c r="Q468" s="200"/>
      <c r="R468" s="200"/>
      <c r="S468" s="200"/>
      <c r="T468" s="200"/>
      <c r="U468" s="200"/>
      <c r="V468" s="200"/>
      <c r="W468" s="200"/>
      <c r="X468" s="200"/>
      <c r="Y468" s="200"/>
      <c r="Z468" s="200"/>
      <c r="AA468" s="200"/>
      <c r="AB468" s="200"/>
      <c r="AC468" s="200"/>
      <c r="AD468" s="200"/>
      <c r="AE468" s="200"/>
    </row>
    <row r="469" customFormat="false" ht="12.75" hidden="false" customHeight="true" outlineLevel="0" collapsed="false">
      <c r="A469" s="200"/>
      <c r="B469" s="200"/>
      <c r="C469" s="200"/>
      <c r="D469" s="200"/>
      <c r="E469" s="200"/>
      <c r="F469" s="200"/>
      <c r="G469" s="200"/>
      <c r="H469" s="200"/>
      <c r="I469" s="200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  <c r="X469" s="200"/>
      <c r="Y469" s="200"/>
      <c r="Z469" s="200"/>
      <c r="AA469" s="200"/>
      <c r="AB469" s="200"/>
      <c r="AC469" s="200"/>
      <c r="AD469" s="200"/>
      <c r="AE469" s="200"/>
    </row>
    <row r="470" customFormat="false" ht="12.75" hidden="false" customHeight="true" outlineLevel="0" collapsed="false">
      <c r="A470" s="200"/>
      <c r="B470" s="200"/>
      <c r="C470" s="200"/>
      <c r="D470" s="200"/>
      <c r="E470" s="200"/>
      <c r="F470" s="200"/>
      <c r="G470" s="200"/>
      <c r="H470" s="200"/>
      <c r="I470" s="200"/>
      <c r="J470" s="200"/>
      <c r="K470" s="200"/>
      <c r="L470" s="200"/>
      <c r="M470" s="200"/>
      <c r="N470" s="200"/>
      <c r="O470" s="200"/>
      <c r="P470" s="200"/>
      <c r="Q470" s="200"/>
      <c r="R470" s="200"/>
      <c r="S470" s="200"/>
      <c r="T470" s="200"/>
      <c r="U470" s="200"/>
      <c r="V470" s="200"/>
      <c r="W470" s="200"/>
      <c r="X470" s="200"/>
      <c r="Y470" s="200"/>
      <c r="Z470" s="200"/>
      <c r="AA470" s="200"/>
      <c r="AB470" s="200"/>
      <c r="AC470" s="200"/>
      <c r="AD470" s="200"/>
      <c r="AE470" s="200"/>
    </row>
    <row r="471" customFormat="false" ht="12.75" hidden="false" customHeight="true" outlineLevel="0" collapsed="false">
      <c r="A471" s="200"/>
      <c r="B471" s="200"/>
      <c r="C471" s="200"/>
      <c r="D471" s="200"/>
      <c r="E471" s="200"/>
      <c r="F471" s="200"/>
      <c r="G471" s="200"/>
      <c r="H471" s="200"/>
      <c r="I471" s="200"/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0"/>
      <c r="U471" s="200"/>
      <c r="V471" s="200"/>
      <c r="W471" s="200"/>
      <c r="X471" s="200"/>
      <c r="Y471" s="200"/>
      <c r="Z471" s="200"/>
      <c r="AA471" s="200"/>
      <c r="AB471" s="200"/>
      <c r="AC471" s="200"/>
      <c r="AD471" s="200"/>
      <c r="AE471" s="200"/>
    </row>
    <row r="472" customFormat="false" ht="12.75" hidden="false" customHeight="true" outlineLevel="0" collapsed="false">
      <c r="A472" s="200"/>
      <c r="B472" s="200"/>
      <c r="C472" s="200"/>
      <c r="D472" s="200"/>
      <c r="E472" s="200"/>
      <c r="F472" s="200"/>
      <c r="G472" s="200"/>
      <c r="H472" s="200"/>
      <c r="I472" s="200"/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0"/>
      <c r="U472" s="200"/>
      <c r="V472" s="200"/>
      <c r="W472" s="200"/>
      <c r="X472" s="200"/>
      <c r="Y472" s="200"/>
      <c r="Z472" s="200"/>
      <c r="AA472" s="200"/>
      <c r="AB472" s="200"/>
      <c r="AC472" s="200"/>
      <c r="AD472" s="200"/>
      <c r="AE472" s="200"/>
    </row>
    <row r="473" customFormat="false" ht="12.75" hidden="false" customHeight="true" outlineLevel="0" collapsed="false">
      <c r="A473" s="200"/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/>
      <c r="V473" s="200"/>
      <c r="W473" s="200"/>
      <c r="X473" s="200"/>
      <c r="Y473" s="200"/>
      <c r="Z473" s="200"/>
      <c r="AA473" s="200"/>
      <c r="AB473" s="200"/>
      <c r="AC473" s="200"/>
      <c r="AD473" s="200"/>
      <c r="AE473" s="200"/>
    </row>
    <row r="474" customFormat="false" ht="12.75" hidden="false" customHeight="true" outlineLevel="0" collapsed="false">
      <c r="A474" s="200"/>
      <c r="B474" s="200"/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0"/>
      <c r="Z474" s="200"/>
      <c r="AA474" s="200"/>
      <c r="AB474" s="200"/>
      <c r="AC474" s="200"/>
      <c r="AD474" s="200"/>
      <c r="AE474" s="200"/>
    </row>
    <row r="475" customFormat="false" ht="12.75" hidden="false" customHeight="true" outlineLevel="0" collapsed="false">
      <c r="A475" s="200"/>
      <c r="B475" s="200"/>
      <c r="C475" s="200"/>
      <c r="D475" s="200"/>
      <c r="E475" s="200"/>
      <c r="F475" s="200"/>
      <c r="G475" s="200"/>
      <c r="H475" s="200"/>
      <c r="I475" s="200"/>
      <c r="J475" s="200"/>
      <c r="K475" s="200"/>
      <c r="L475" s="200"/>
      <c r="M475" s="200"/>
      <c r="N475" s="200"/>
      <c r="O475" s="200"/>
      <c r="P475" s="200"/>
      <c r="Q475" s="200"/>
      <c r="R475" s="200"/>
      <c r="S475" s="200"/>
      <c r="T475" s="200"/>
      <c r="U475" s="200"/>
      <c r="V475" s="200"/>
      <c r="W475" s="200"/>
      <c r="X475" s="200"/>
      <c r="Y475" s="200"/>
      <c r="Z475" s="200"/>
      <c r="AA475" s="200"/>
      <c r="AB475" s="200"/>
      <c r="AC475" s="200"/>
      <c r="AD475" s="200"/>
      <c r="AE475" s="200"/>
    </row>
    <row r="476" customFormat="false" ht="12.75" hidden="false" customHeight="true" outlineLevel="0" collapsed="false">
      <c r="A476" s="200"/>
      <c r="B476" s="200"/>
      <c r="C476" s="200"/>
      <c r="D476" s="200"/>
      <c r="E476" s="200"/>
      <c r="F476" s="200"/>
      <c r="G476" s="200"/>
      <c r="H476" s="200"/>
      <c r="I476" s="200"/>
      <c r="J476" s="200"/>
      <c r="K476" s="200"/>
      <c r="L476" s="200"/>
      <c r="M476" s="200"/>
      <c r="N476" s="200"/>
      <c r="O476" s="200"/>
      <c r="P476" s="200"/>
      <c r="Q476" s="200"/>
      <c r="R476" s="200"/>
      <c r="S476" s="200"/>
      <c r="T476" s="200"/>
      <c r="U476" s="200"/>
      <c r="V476" s="200"/>
      <c r="W476" s="200"/>
      <c r="X476" s="200"/>
      <c r="Y476" s="200"/>
      <c r="Z476" s="200"/>
      <c r="AA476" s="200"/>
      <c r="AB476" s="200"/>
      <c r="AC476" s="200"/>
      <c r="AD476" s="200"/>
      <c r="AE476" s="200"/>
    </row>
    <row r="477" customFormat="false" ht="12.75" hidden="false" customHeight="true" outlineLevel="0" collapsed="false">
      <c r="A477" s="200"/>
      <c r="B477" s="200"/>
      <c r="C477" s="200"/>
      <c r="D477" s="200"/>
      <c r="E477" s="200"/>
      <c r="F477" s="200"/>
      <c r="G477" s="200"/>
      <c r="H477" s="200"/>
      <c r="I477" s="200"/>
      <c r="J477" s="200"/>
      <c r="K477" s="200"/>
      <c r="L477" s="200"/>
      <c r="M477" s="200"/>
      <c r="N477" s="200"/>
      <c r="O477" s="200"/>
      <c r="P477" s="200"/>
      <c r="Q477" s="200"/>
      <c r="R477" s="200"/>
      <c r="S477" s="200"/>
      <c r="T477" s="200"/>
      <c r="U477" s="200"/>
      <c r="V477" s="200"/>
      <c r="W477" s="200"/>
      <c r="X477" s="200"/>
      <c r="Y477" s="200"/>
      <c r="Z477" s="200"/>
      <c r="AA477" s="200"/>
      <c r="AB477" s="200"/>
      <c r="AC477" s="200"/>
      <c r="AD477" s="200"/>
      <c r="AE477" s="200"/>
    </row>
    <row r="478" customFormat="false" ht="12.75" hidden="false" customHeight="true" outlineLevel="0" collapsed="false">
      <c r="A478" s="200"/>
      <c r="B478" s="200"/>
      <c r="C478" s="200"/>
      <c r="D478" s="200"/>
      <c r="E478" s="200"/>
      <c r="F478" s="200"/>
      <c r="G478" s="200"/>
      <c r="H478" s="200"/>
      <c r="I478" s="200"/>
      <c r="J478" s="200"/>
      <c r="K478" s="200"/>
      <c r="L478" s="200"/>
      <c r="M478" s="200"/>
      <c r="N478" s="200"/>
      <c r="O478" s="200"/>
      <c r="P478" s="200"/>
      <c r="Q478" s="200"/>
      <c r="R478" s="200"/>
      <c r="S478" s="200"/>
      <c r="T478" s="200"/>
      <c r="U478" s="200"/>
      <c r="V478" s="200"/>
      <c r="W478" s="200"/>
      <c r="X478" s="200"/>
      <c r="Y478" s="200"/>
      <c r="Z478" s="200"/>
      <c r="AA478" s="200"/>
      <c r="AB478" s="200"/>
      <c r="AC478" s="200"/>
      <c r="AD478" s="200"/>
      <c r="AE478" s="200"/>
    </row>
    <row r="479" customFormat="false" ht="12.75" hidden="false" customHeight="true" outlineLevel="0" collapsed="false">
      <c r="A479" s="200"/>
      <c r="B479" s="200"/>
      <c r="C479" s="200"/>
      <c r="D479" s="200"/>
      <c r="E479" s="200"/>
      <c r="F479" s="200"/>
      <c r="G479" s="200"/>
      <c r="H479" s="200"/>
      <c r="I479" s="200"/>
      <c r="J479" s="200"/>
      <c r="K479" s="200"/>
      <c r="L479" s="200"/>
      <c r="M479" s="200"/>
      <c r="N479" s="200"/>
      <c r="O479" s="200"/>
      <c r="P479" s="200"/>
      <c r="Q479" s="200"/>
      <c r="R479" s="200"/>
      <c r="S479" s="200"/>
      <c r="T479" s="200"/>
      <c r="U479" s="200"/>
      <c r="V479" s="200"/>
      <c r="W479" s="200"/>
      <c r="X479" s="200"/>
      <c r="Y479" s="200"/>
      <c r="Z479" s="200"/>
      <c r="AA479" s="200"/>
      <c r="AB479" s="200"/>
      <c r="AC479" s="200"/>
      <c r="AD479" s="200"/>
      <c r="AE479" s="200"/>
    </row>
    <row r="480" customFormat="false" ht="12.75" hidden="false" customHeight="true" outlineLevel="0" collapsed="false">
      <c r="A480" s="200"/>
      <c r="B480" s="200"/>
      <c r="C480" s="200"/>
      <c r="D480" s="200"/>
      <c r="E480" s="200"/>
      <c r="F480" s="200"/>
      <c r="G480" s="200"/>
      <c r="H480" s="200"/>
      <c r="I480" s="200"/>
      <c r="J480" s="200"/>
      <c r="K480" s="200"/>
      <c r="L480" s="200"/>
      <c r="M480" s="200"/>
      <c r="N480" s="200"/>
      <c r="O480" s="200"/>
      <c r="P480" s="200"/>
      <c r="Q480" s="200"/>
      <c r="R480" s="200"/>
      <c r="S480" s="200"/>
      <c r="T480" s="200"/>
      <c r="U480" s="200"/>
      <c r="V480" s="200"/>
      <c r="W480" s="200"/>
      <c r="X480" s="200"/>
      <c r="Y480" s="200"/>
      <c r="Z480" s="200"/>
      <c r="AA480" s="200"/>
      <c r="AB480" s="200"/>
      <c r="AC480" s="200"/>
      <c r="AD480" s="200"/>
      <c r="AE480" s="200"/>
    </row>
    <row r="481" customFormat="false" ht="12.75" hidden="false" customHeight="true" outlineLevel="0" collapsed="false">
      <c r="A481" s="200"/>
      <c r="B481" s="200"/>
      <c r="C481" s="200"/>
      <c r="D481" s="200"/>
      <c r="E481" s="200"/>
      <c r="F481" s="200"/>
      <c r="G481" s="200"/>
      <c r="H481" s="200"/>
      <c r="I481" s="200"/>
      <c r="J481" s="200"/>
      <c r="K481" s="200"/>
      <c r="L481" s="200"/>
      <c r="M481" s="200"/>
      <c r="N481" s="200"/>
      <c r="O481" s="200"/>
      <c r="P481" s="200"/>
      <c r="Q481" s="200"/>
      <c r="R481" s="200"/>
      <c r="S481" s="200"/>
      <c r="T481" s="200"/>
      <c r="U481" s="200"/>
      <c r="V481" s="200"/>
      <c r="W481" s="200"/>
      <c r="X481" s="200"/>
      <c r="Y481" s="200"/>
      <c r="Z481" s="200"/>
      <c r="AA481" s="200"/>
      <c r="AB481" s="200"/>
      <c r="AC481" s="200"/>
      <c r="AD481" s="200"/>
      <c r="AE481" s="200"/>
    </row>
    <row r="482" customFormat="false" ht="12.75" hidden="false" customHeight="true" outlineLevel="0" collapsed="false">
      <c r="A482" s="200"/>
      <c r="B482" s="200"/>
      <c r="C482" s="200"/>
      <c r="D482" s="200"/>
      <c r="E482" s="200"/>
      <c r="F482" s="200"/>
      <c r="G482" s="200"/>
      <c r="H482" s="200"/>
      <c r="I482" s="200"/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0"/>
      <c r="U482" s="200"/>
      <c r="V482" s="200"/>
      <c r="W482" s="200"/>
      <c r="X482" s="200"/>
      <c r="Y482" s="200"/>
      <c r="Z482" s="200"/>
      <c r="AA482" s="200"/>
      <c r="AB482" s="200"/>
      <c r="AC482" s="200"/>
      <c r="AD482" s="200"/>
      <c r="AE482" s="200"/>
    </row>
    <row r="483" customFormat="false" ht="12.75" hidden="false" customHeight="true" outlineLevel="0" collapsed="false">
      <c r="A483" s="200"/>
      <c r="B483" s="200"/>
      <c r="C483" s="200"/>
      <c r="D483" s="200"/>
      <c r="E483" s="200"/>
      <c r="F483" s="200"/>
      <c r="G483" s="200"/>
      <c r="H483" s="200"/>
      <c r="I483" s="200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0"/>
      <c r="W483" s="200"/>
      <c r="X483" s="200"/>
      <c r="Y483" s="200"/>
      <c r="Z483" s="200"/>
      <c r="AA483" s="200"/>
      <c r="AB483" s="200"/>
      <c r="AC483" s="200"/>
      <c r="AD483" s="200"/>
      <c r="AE483" s="200"/>
    </row>
    <row r="484" customFormat="false" ht="12.75" hidden="false" customHeight="true" outlineLevel="0" collapsed="false">
      <c r="A484" s="200"/>
      <c r="B484" s="200"/>
      <c r="C484" s="200"/>
      <c r="D484" s="200"/>
      <c r="E484" s="200"/>
      <c r="F484" s="200"/>
      <c r="G484" s="200"/>
      <c r="H484" s="200"/>
      <c r="I484" s="200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  <c r="X484" s="200"/>
      <c r="Y484" s="200"/>
      <c r="Z484" s="200"/>
      <c r="AA484" s="200"/>
      <c r="AB484" s="200"/>
      <c r="AC484" s="200"/>
      <c r="AD484" s="200"/>
      <c r="AE484" s="200"/>
    </row>
    <row r="485" customFormat="false" ht="12.75" hidden="false" customHeight="true" outlineLevel="0" collapsed="false">
      <c r="A485" s="200"/>
      <c r="B485" s="200"/>
      <c r="C485" s="200"/>
      <c r="D485" s="200"/>
      <c r="E485" s="200"/>
      <c r="F485" s="200"/>
      <c r="G485" s="200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0"/>
      <c r="W485" s="200"/>
      <c r="X485" s="200"/>
      <c r="Y485" s="200"/>
      <c r="Z485" s="200"/>
      <c r="AA485" s="200"/>
      <c r="AB485" s="200"/>
      <c r="AC485" s="200"/>
      <c r="AD485" s="200"/>
      <c r="AE485" s="200"/>
    </row>
    <row r="486" customFormat="false" ht="12.75" hidden="false" customHeight="true" outlineLevel="0" collapsed="false">
      <c r="A486" s="200"/>
      <c r="B486" s="200"/>
      <c r="C486" s="200"/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  <c r="X486" s="200"/>
      <c r="Y486" s="200"/>
      <c r="Z486" s="200"/>
      <c r="AA486" s="200"/>
      <c r="AB486" s="200"/>
      <c r="AC486" s="200"/>
      <c r="AD486" s="200"/>
      <c r="AE486" s="200"/>
    </row>
    <row r="487" customFormat="false" ht="12.75" hidden="false" customHeight="true" outlineLevel="0" collapsed="false">
      <c r="A487" s="200"/>
      <c r="B487" s="200"/>
      <c r="C487" s="200"/>
      <c r="D487" s="200"/>
      <c r="E487" s="200"/>
      <c r="F487" s="200"/>
      <c r="G487" s="200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  <c r="X487" s="200"/>
      <c r="Y487" s="200"/>
      <c r="Z487" s="200"/>
      <c r="AA487" s="200"/>
      <c r="AB487" s="200"/>
      <c r="AC487" s="200"/>
      <c r="AD487" s="200"/>
      <c r="AE487" s="200"/>
    </row>
    <row r="488" customFormat="false" ht="12.75" hidden="false" customHeight="true" outlineLevel="0" collapsed="false">
      <c r="A488" s="200"/>
      <c r="B488" s="200"/>
      <c r="C488" s="200"/>
      <c r="D488" s="200"/>
      <c r="E488" s="200"/>
      <c r="F488" s="200"/>
      <c r="G488" s="200"/>
      <c r="H488" s="200"/>
      <c r="I488" s="200"/>
      <c r="J488" s="200"/>
      <c r="K488" s="200"/>
      <c r="L488" s="200"/>
      <c r="M488" s="200"/>
      <c r="N488" s="200"/>
      <c r="O488" s="200"/>
      <c r="P488" s="200"/>
      <c r="Q488" s="200"/>
      <c r="R488" s="200"/>
      <c r="S488" s="200"/>
      <c r="T488" s="200"/>
      <c r="U488" s="200"/>
      <c r="V488" s="200"/>
      <c r="W488" s="200"/>
      <c r="X488" s="200"/>
      <c r="Y488" s="200"/>
      <c r="Z488" s="200"/>
      <c r="AA488" s="200"/>
      <c r="AB488" s="200"/>
      <c r="AC488" s="200"/>
      <c r="AD488" s="200"/>
      <c r="AE488" s="200"/>
    </row>
    <row r="489" customFormat="false" ht="12.75" hidden="false" customHeight="true" outlineLevel="0" collapsed="false">
      <c r="A489" s="200"/>
      <c r="B489" s="200"/>
      <c r="C489" s="200"/>
      <c r="D489" s="200"/>
      <c r="E489" s="200"/>
      <c r="F489" s="200"/>
      <c r="G489" s="200"/>
      <c r="H489" s="200"/>
      <c r="I489" s="200"/>
      <c r="J489" s="200"/>
      <c r="K489" s="200"/>
      <c r="L489" s="200"/>
      <c r="M489" s="200"/>
      <c r="N489" s="200"/>
      <c r="O489" s="200"/>
      <c r="P489" s="200"/>
      <c r="Q489" s="200"/>
      <c r="R489" s="200"/>
      <c r="S489" s="200"/>
      <c r="T489" s="200"/>
      <c r="U489" s="200"/>
      <c r="V489" s="200"/>
      <c r="W489" s="200"/>
      <c r="X489" s="200"/>
      <c r="Y489" s="200"/>
      <c r="Z489" s="200"/>
      <c r="AA489" s="200"/>
      <c r="AB489" s="200"/>
      <c r="AC489" s="200"/>
      <c r="AD489" s="200"/>
      <c r="AE489" s="200"/>
    </row>
    <row r="490" customFormat="false" ht="12.75" hidden="false" customHeight="true" outlineLevel="0" collapsed="false">
      <c r="A490" s="200"/>
      <c r="B490" s="200"/>
      <c r="C490" s="200"/>
      <c r="D490" s="200"/>
      <c r="E490" s="200"/>
      <c r="F490" s="200"/>
      <c r="G490" s="200"/>
      <c r="H490" s="200"/>
      <c r="I490" s="200"/>
      <c r="J490" s="200"/>
      <c r="K490" s="200"/>
      <c r="L490" s="200"/>
      <c r="M490" s="200"/>
      <c r="N490" s="200"/>
      <c r="O490" s="200"/>
      <c r="P490" s="200"/>
      <c r="Q490" s="200"/>
      <c r="R490" s="200"/>
      <c r="S490" s="200"/>
      <c r="T490" s="200"/>
      <c r="U490" s="200"/>
      <c r="V490" s="200"/>
      <c r="W490" s="200"/>
      <c r="X490" s="200"/>
      <c r="Y490" s="200"/>
      <c r="Z490" s="200"/>
      <c r="AA490" s="200"/>
      <c r="AB490" s="200"/>
      <c r="AC490" s="200"/>
      <c r="AD490" s="200"/>
      <c r="AE490" s="200"/>
    </row>
    <row r="491" customFormat="false" ht="12.75" hidden="false" customHeight="true" outlineLevel="0" collapsed="false">
      <c r="A491" s="200"/>
      <c r="B491" s="200"/>
      <c r="C491" s="200"/>
      <c r="D491" s="200"/>
      <c r="E491" s="200"/>
      <c r="F491" s="200"/>
      <c r="G491" s="200"/>
      <c r="H491" s="200"/>
      <c r="I491" s="200"/>
      <c r="J491" s="200"/>
      <c r="K491" s="200"/>
      <c r="L491" s="200"/>
      <c r="M491" s="200"/>
      <c r="N491" s="200"/>
      <c r="O491" s="200"/>
      <c r="P491" s="200"/>
      <c r="Q491" s="200"/>
      <c r="R491" s="200"/>
      <c r="S491" s="200"/>
      <c r="T491" s="200"/>
      <c r="U491" s="200"/>
      <c r="V491" s="200"/>
      <c r="W491" s="200"/>
      <c r="X491" s="200"/>
      <c r="Y491" s="200"/>
      <c r="Z491" s="200"/>
      <c r="AA491" s="200"/>
      <c r="AB491" s="200"/>
      <c r="AC491" s="200"/>
      <c r="AD491" s="200"/>
      <c r="AE491" s="200"/>
    </row>
    <row r="492" customFormat="false" ht="12.75" hidden="false" customHeight="true" outlineLevel="0" collapsed="false">
      <c r="A492" s="200"/>
      <c r="B492" s="200"/>
      <c r="C492" s="200"/>
      <c r="D492" s="200"/>
      <c r="E492" s="200"/>
      <c r="F492" s="200"/>
      <c r="G492" s="200"/>
      <c r="H492" s="200"/>
      <c r="I492" s="200"/>
      <c r="J492" s="200"/>
      <c r="K492" s="200"/>
      <c r="L492" s="200"/>
      <c r="M492" s="200"/>
      <c r="N492" s="200"/>
      <c r="O492" s="200"/>
      <c r="P492" s="200"/>
      <c r="Q492" s="200"/>
      <c r="R492" s="200"/>
      <c r="S492" s="200"/>
      <c r="T492" s="200"/>
      <c r="U492" s="200"/>
      <c r="V492" s="200"/>
      <c r="W492" s="200"/>
      <c r="X492" s="200"/>
      <c r="Y492" s="200"/>
      <c r="Z492" s="200"/>
      <c r="AA492" s="200"/>
      <c r="AB492" s="200"/>
      <c r="AC492" s="200"/>
      <c r="AD492" s="200"/>
      <c r="AE492" s="200"/>
    </row>
    <row r="493" customFormat="false" ht="12.75" hidden="false" customHeight="true" outlineLevel="0" collapsed="false">
      <c r="A493" s="200"/>
      <c r="B493" s="200"/>
      <c r="C493" s="200"/>
      <c r="D493" s="200"/>
      <c r="E493" s="200"/>
      <c r="F493" s="200"/>
      <c r="G493" s="200"/>
      <c r="H493" s="200"/>
      <c r="I493" s="200"/>
      <c r="J493" s="200"/>
      <c r="K493" s="200"/>
      <c r="L493" s="200"/>
      <c r="M493" s="200"/>
      <c r="N493" s="200"/>
      <c r="O493" s="200"/>
      <c r="P493" s="200"/>
      <c r="Q493" s="200"/>
      <c r="R493" s="200"/>
      <c r="S493" s="200"/>
      <c r="T493" s="200"/>
      <c r="U493" s="200"/>
      <c r="V493" s="200"/>
      <c r="W493" s="200"/>
      <c r="X493" s="200"/>
      <c r="Y493" s="200"/>
      <c r="Z493" s="200"/>
      <c r="AA493" s="200"/>
      <c r="AB493" s="200"/>
      <c r="AC493" s="200"/>
      <c r="AD493" s="200"/>
      <c r="AE493" s="200"/>
    </row>
    <row r="494" customFormat="false" ht="12.75" hidden="false" customHeight="true" outlineLevel="0" collapsed="false">
      <c r="A494" s="200"/>
      <c r="B494" s="200"/>
      <c r="C494" s="200"/>
      <c r="D494" s="200"/>
      <c r="E494" s="200"/>
      <c r="F494" s="200"/>
      <c r="G494" s="200"/>
      <c r="H494" s="200"/>
      <c r="I494" s="200"/>
      <c r="J494" s="200"/>
      <c r="K494" s="200"/>
      <c r="L494" s="200"/>
      <c r="M494" s="200"/>
      <c r="N494" s="200"/>
      <c r="O494" s="200"/>
      <c r="P494" s="200"/>
      <c r="Q494" s="200"/>
      <c r="R494" s="200"/>
      <c r="S494" s="200"/>
      <c r="T494" s="200"/>
      <c r="U494" s="200"/>
      <c r="V494" s="200"/>
      <c r="W494" s="200"/>
      <c r="X494" s="200"/>
      <c r="Y494" s="200"/>
      <c r="Z494" s="200"/>
      <c r="AA494" s="200"/>
      <c r="AB494" s="200"/>
      <c r="AC494" s="200"/>
      <c r="AD494" s="200"/>
      <c r="AE494" s="200"/>
    </row>
    <row r="495" customFormat="false" ht="12.75" hidden="false" customHeight="true" outlineLevel="0" collapsed="false">
      <c r="A495" s="200"/>
      <c r="B495" s="200"/>
      <c r="C495" s="200"/>
      <c r="D495" s="200"/>
      <c r="E495" s="200"/>
      <c r="F495" s="200"/>
      <c r="G495" s="200"/>
      <c r="H495" s="200"/>
      <c r="I495" s="200"/>
      <c r="J495" s="200"/>
      <c r="K495" s="200"/>
      <c r="L495" s="200"/>
      <c r="M495" s="200"/>
      <c r="N495" s="200"/>
      <c r="O495" s="200"/>
      <c r="P495" s="200"/>
      <c r="Q495" s="200"/>
      <c r="R495" s="200"/>
      <c r="S495" s="200"/>
      <c r="T495" s="200"/>
      <c r="U495" s="200"/>
      <c r="V495" s="200"/>
      <c r="W495" s="200"/>
      <c r="X495" s="200"/>
      <c r="Y495" s="200"/>
      <c r="Z495" s="200"/>
      <c r="AA495" s="200"/>
      <c r="AB495" s="200"/>
      <c r="AC495" s="200"/>
      <c r="AD495" s="200"/>
      <c r="AE495" s="200"/>
    </row>
    <row r="496" customFormat="false" ht="12.75" hidden="false" customHeight="true" outlineLevel="0" collapsed="false">
      <c r="A496" s="200"/>
      <c r="B496" s="200"/>
      <c r="C496" s="200"/>
      <c r="D496" s="200"/>
      <c r="E496" s="200"/>
      <c r="F496" s="200"/>
      <c r="G496" s="200"/>
      <c r="H496" s="200"/>
      <c r="I496" s="200"/>
      <c r="J496" s="200"/>
      <c r="K496" s="20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0"/>
      <c r="V496" s="200"/>
      <c r="W496" s="200"/>
      <c r="X496" s="200"/>
      <c r="Y496" s="200"/>
      <c r="Z496" s="200"/>
      <c r="AA496" s="200"/>
      <c r="AB496" s="200"/>
      <c r="AC496" s="200"/>
      <c r="AD496" s="200"/>
      <c r="AE496" s="200"/>
    </row>
    <row r="497" customFormat="false" ht="12.75" hidden="false" customHeight="true" outlineLevel="0" collapsed="false">
      <c r="A497" s="200"/>
      <c r="B497" s="200"/>
      <c r="C497" s="200"/>
      <c r="D497" s="200"/>
      <c r="E497" s="200"/>
      <c r="F497" s="200"/>
      <c r="G497" s="200"/>
      <c r="H497" s="200"/>
      <c r="I497" s="200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0"/>
      <c r="W497" s="200"/>
      <c r="X497" s="200"/>
      <c r="Y497" s="200"/>
      <c r="Z497" s="200"/>
      <c r="AA497" s="200"/>
      <c r="AB497" s="200"/>
      <c r="AC497" s="200"/>
      <c r="AD497" s="200"/>
      <c r="AE497" s="200"/>
    </row>
    <row r="498" customFormat="false" ht="12.75" hidden="false" customHeight="true" outlineLevel="0" collapsed="false">
      <c r="A498" s="200"/>
      <c r="B498" s="200"/>
      <c r="C498" s="200"/>
      <c r="D498" s="200"/>
      <c r="E498" s="200"/>
      <c r="F498" s="200"/>
      <c r="G498" s="200"/>
      <c r="H498" s="200"/>
      <c r="I498" s="200"/>
      <c r="J498" s="200"/>
      <c r="K498" s="200"/>
      <c r="L498" s="200"/>
      <c r="M498" s="200"/>
      <c r="N498" s="200"/>
      <c r="O498" s="200"/>
      <c r="P498" s="200"/>
      <c r="Q498" s="200"/>
      <c r="R498" s="200"/>
      <c r="S498" s="200"/>
      <c r="T498" s="200"/>
      <c r="U498" s="200"/>
      <c r="V498" s="200"/>
      <c r="W498" s="200"/>
      <c r="X498" s="200"/>
      <c r="Y498" s="200"/>
      <c r="Z498" s="200"/>
      <c r="AA498" s="200"/>
      <c r="AB498" s="200"/>
      <c r="AC498" s="200"/>
      <c r="AD498" s="200"/>
      <c r="AE498" s="200"/>
    </row>
    <row r="499" customFormat="false" ht="12.75" hidden="false" customHeight="true" outlineLevel="0" collapsed="false">
      <c r="A499" s="200"/>
      <c r="B499" s="200"/>
      <c r="C499" s="200"/>
      <c r="D499" s="200"/>
      <c r="E499" s="200"/>
      <c r="F499" s="200"/>
      <c r="G499" s="200"/>
      <c r="H499" s="200"/>
      <c r="I499" s="200"/>
      <c r="J499" s="200"/>
      <c r="K499" s="20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0"/>
      <c r="V499" s="200"/>
      <c r="W499" s="200"/>
      <c r="X499" s="200"/>
      <c r="Y499" s="200"/>
      <c r="Z499" s="200"/>
      <c r="AA499" s="200"/>
      <c r="AB499" s="200"/>
      <c r="AC499" s="200"/>
      <c r="AD499" s="200"/>
      <c r="AE499" s="200"/>
    </row>
    <row r="500" customFormat="false" ht="12.75" hidden="false" customHeight="true" outlineLevel="0" collapsed="false">
      <c r="A500" s="200"/>
      <c r="B500" s="200"/>
      <c r="C500" s="200"/>
      <c r="D500" s="200"/>
      <c r="E500" s="200"/>
      <c r="F500" s="200"/>
      <c r="G500" s="200"/>
      <c r="H500" s="200"/>
      <c r="I500" s="200"/>
      <c r="J500" s="200"/>
      <c r="K500" s="200"/>
      <c r="L500" s="200"/>
      <c r="M500" s="200"/>
      <c r="N500" s="200"/>
      <c r="O500" s="200"/>
      <c r="P500" s="200"/>
      <c r="Q500" s="200"/>
      <c r="R500" s="200"/>
      <c r="S500" s="200"/>
      <c r="T500" s="200"/>
      <c r="U500" s="200"/>
      <c r="V500" s="200"/>
      <c r="W500" s="200"/>
      <c r="X500" s="200"/>
      <c r="Y500" s="200"/>
      <c r="Z500" s="200"/>
      <c r="AA500" s="200"/>
      <c r="AB500" s="200"/>
      <c r="AC500" s="200"/>
      <c r="AD500" s="200"/>
      <c r="AE500" s="200"/>
    </row>
    <row r="501" customFormat="false" ht="12.75" hidden="false" customHeight="true" outlineLevel="0" collapsed="false">
      <c r="A501" s="200"/>
      <c r="B501" s="200"/>
      <c r="C501" s="200"/>
      <c r="D501" s="200"/>
      <c r="E501" s="200"/>
      <c r="F501" s="200"/>
      <c r="G501" s="200"/>
      <c r="H501" s="200"/>
      <c r="I501" s="200"/>
      <c r="J501" s="200"/>
      <c r="K501" s="200"/>
      <c r="L501" s="200"/>
      <c r="M501" s="200"/>
      <c r="N501" s="200"/>
      <c r="O501" s="200"/>
      <c r="P501" s="200"/>
      <c r="Q501" s="200"/>
      <c r="R501" s="200"/>
      <c r="S501" s="200"/>
      <c r="T501" s="200"/>
      <c r="U501" s="200"/>
      <c r="V501" s="200"/>
      <c r="W501" s="200"/>
      <c r="X501" s="200"/>
      <c r="Y501" s="200"/>
      <c r="Z501" s="200"/>
      <c r="AA501" s="200"/>
      <c r="AB501" s="200"/>
      <c r="AC501" s="200"/>
      <c r="AD501" s="200"/>
      <c r="AE501" s="200"/>
    </row>
    <row r="502" customFormat="false" ht="12.75" hidden="false" customHeight="true" outlineLevel="0" collapsed="false">
      <c r="A502" s="200"/>
      <c r="B502" s="200"/>
      <c r="C502" s="200"/>
      <c r="D502" s="200"/>
      <c r="E502" s="200"/>
      <c r="F502" s="200"/>
      <c r="G502" s="200"/>
      <c r="H502" s="200"/>
      <c r="I502" s="200"/>
      <c r="J502" s="200"/>
      <c r="K502" s="200"/>
      <c r="L502" s="200"/>
      <c r="M502" s="200"/>
      <c r="N502" s="200"/>
      <c r="O502" s="200"/>
      <c r="P502" s="200"/>
      <c r="Q502" s="200"/>
      <c r="R502" s="200"/>
      <c r="S502" s="200"/>
      <c r="T502" s="200"/>
      <c r="U502" s="200"/>
      <c r="V502" s="200"/>
      <c r="W502" s="200"/>
      <c r="X502" s="200"/>
      <c r="Y502" s="200"/>
      <c r="Z502" s="200"/>
      <c r="AA502" s="200"/>
      <c r="AB502" s="200"/>
      <c r="AC502" s="200"/>
      <c r="AD502" s="200"/>
      <c r="AE502" s="200"/>
    </row>
    <row r="503" customFormat="false" ht="12.75" hidden="false" customHeight="true" outlineLevel="0" collapsed="false">
      <c r="A503" s="200"/>
      <c r="B503" s="200"/>
      <c r="C503" s="200"/>
      <c r="D503" s="200"/>
      <c r="E503" s="200"/>
      <c r="F503" s="200"/>
      <c r="G503" s="200"/>
      <c r="H503" s="200"/>
      <c r="I503" s="200"/>
      <c r="J503" s="200"/>
      <c r="K503" s="200"/>
      <c r="L503" s="200"/>
      <c r="M503" s="200"/>
      <c r="N503" s="200"/>
      <c r="O503" s="200"/>
      <c r="P503" s="200"/>
      <c r="Q503" s="200"/>
      <c r="R503" s="200"/>
      <c r="S503" s="200"/>
      <c r="T503" s="200"/>
      <c r="U503" s="200"/>
      <c r="V503" s="200"/>
      <c r="W503" s="200"/>
      <c r="X503" s="200"/>
      <c r="Y503" s="200"/>
      <c r="Z503" s="200"/>
      <c r="AA503" s="200"/>
      <c r="AB503" s="200"/>
      <c r="AC503" s="200"/>
      <c r="AD503" s="200"/>
      <c r="AE503" s="200"/>
    </row>
    <row r="504" customFormat="false" ht="12.75" hidden="false" customHeight="true" outlineLevel="0" collapsed="false">
      <c r="A504" s="200"/>
      <c r="B504" s="200"/>
      <c r="C504" s="200"/>
      <c r="D504" s="200"/>
      <c r="E504" s="200"/>
      <c r="F504" s="200"/>
      <c r="G504" s="200"/>
      <c r="H504" s="200"/>
      <c r="I504" s="200"/>
      <c r="J504" s="200"/>
      <c r="K504" s="200"/>
      <c r="L504" s="200"/>
      <c r="M504" s="200"/>
      <c r="N504" s="200"/>
      <c r="O504" s="200"/>
      <c r="P504" s="200"/>
      <c r="Q504" s="200"/>
      <c r="R504" s="200"/>
      <c r="S504" s="200"/>
      <c r="T504" s="200"/>
      <c r="U504" s="200"/>
      <c r="V504" s="200"/>
      <c r="W504" s="200"/>
      <c r="X504" s="200"/>
      <c r="Y504" s="200"/>
      <c r="Z504" s="200"/>
      <c r="AA504" s="200"/>
      <c r="AB504" s="200"/>
      <c r="AC504" s="200"/>
      <c r="AD504" s="200"/>
      <c r="AE504" s="200"/>
    </row>
    <row r="505" customFormat="false" ht="12.75" hidden="false" customHeight="true" outlineLevel="0" collapsed="false">
      <c r="A505" s="200"/>
      <c r="B505" s="200"/>
      <c r="C505" s="200"/>
      <c r="D505" s="200"/>
      <c r="E505" s="200"/>
      <c r="F505" s="200"/>
      <c r="G505" s="200"/>
      <c r="H505" s="200"/>
      <c r="I505" s="200"/>
      <c r="J505" s="200"/>
      <c r="K505" s="200"/>
      <c r="L505" s="200"/>
      <c r="M505" s="200"/>
      <c r="N505" s="200"/>
      <c r="O505" s="200"/>
      <c r="P505" s="200"/>
      <c r="Q505" s="200"/>
      <c r="R505" s="200"/>
      <c r="S505" s="200"/>
      <c r="T505" s="200"/>
      <c r="U505" s="200"/>
      <c r="V505" s="200"/>
      <c r="W505" s="200"/>
      <c r="X505" s="200"/>
      <c r="Y505" s="200"/>
      <c r="Z505" s="200"/>
      <c r="AA505" s="200"/>
      <c r="AB505" s="200"/>
      <c r="AC505" s="200"/>
      <c r="AD505" s="200"/>
      <c r="AE505" s="200"/>
    </row>
    <row r="506" customFormat="false" ht="12.75" hidden="false" customHeight="true" outlineLevel="0" collapsed="false">
      <c r="A506" s="200"/>
      <c r="B506" s="200"/>
      <c r="C506" s="200"/>
      <c r="D506" s="200"/>
      <c r="E506" s="200"/>
      <c r="F506" s="200"/>
      <c r="G506" s="200"/>
      <c r="H506" s="200"/>
      <c r="I506" s="200"/>
      <c r="J506" s="200"/>
      <c r="K506" s="200"/>
      <c r="L506" s="200"/>
      <c r="M506" s="200"/>
      <c r="N506" s="200"/>
      <c r="O506" s="200"/>
      <c r="P506" s="200"/>
      <c r="Q506" s="200"/>
      <c r="R506" s="200"/>
      <c r="S506" s="200"/>
      <c r="T506" s="200"/>
      <c r="U506" s="200"/>
      <c r="V506" s="200"/>
      <c r="W506" s="200"/>
      <c r="X506" s="200"/>
      <c r="Y506" s="200"/>
      <c r="Z506" s="200"/>
      <c r="AA506" s="200"/>
      <c r="AB506" s="200"/>
      <c r="AC506" s="200"/>
      <c r="AD506" s="200"/>
      <c r="AE506" s="200"/>
    </row>
    <row r="507" customFormat="false" ht="12.75" hidden="false" customHeight="true" outlineLevel="0" collapsed="false">
      <c r="A507" s="200"/>
      <c r="B507" s="200"/>
      <c r="C507" s="200"/>
      <c r="D507" s="200"/>
      <c r="E507" s="200"/>
      <c r="F507" s="200"/>
      <c r="G507" s="200"/>
      <c r="H507" s="200"/>
      <c r="I507" s="200"/>
      <c r="J507" s="200"/>
      <c r="K507" s="200"/>
      <c r="L507" s="200"/>
      <c r="M507" s="200"/>
      <c r="N507" s="200"/>
      <c r="O507" s="200"/>
      <c r="P507" s="200"/>
      <c r="Q507" s="200"/>
      <c r="R507" s="200"/>
      <c r="S507" s="200"/>
      <c r="T507" s="200"/>
      <c r="U507" s="200"/>
      <c r="V507" s="200"/>
      <c r="W507" s="200"/>
      <c r="X507" s="200"/>
      <c r="Y507" s="200"/>
      <c r="Z507" s="200"/>
      <c r="AA507" s="200"/>
      <c r="AB507" s="200"/>
      <c r="AC507" s="200"/>
      <c r="AD507" s="200"/>
      <c r="AE507" s="200"/>
    </row>
    <row r="508" customFormat="false" ht="12.75" hidden="false" customHeight="true" outlineLevel="0" collapsed="false">
      <c r="A508" s="200"/>
      <c r="B508" s="200"/>
      <c r="C508" s="200"/>
      <c r="D508" s="200"/>
      <c r="E508" s="200"/>
      <c r="F508" s="200"/>
      <c r="G508" s="200"/>
      <c r="H508" s="200"/>
      <c r="I508" s="200"/>
      <c r="J508" s="200"/>
      <c r="K508" s="200"/>
      <c r="L508" s="200"/>
      <c r="M508" s="200"/>
      <c r="N508" s="200"/>
      <c r="O508" s="200"/>
      <c r="P508" s="200"/>
      <c r="Q508" s="200"/>
      <c r="R508" s="200"/>
      <c r="S508" s="200"/>
      <c r="T508" s="200"/>
      <c r="U508" s="200"/>
      <c r="V508" s="200"/>
      <c r="W508" s="200"/>
      <c r="X508" s="200"/>
      <c r="Y508" s="200"/>
      <c r="Z508" s="200"/>
      <c r="AA508" s="200"/>
      <c r="AB508" s="200"/>
      <c r="AC508" s="200"/>
      <c r="AD508" s="200"/>
      <c r="AE508" s="200"/>
    </row>
    <row r="509" customFormat="false" ht="12.75" hidden="false" customHeight="true" outlineLevel="0" collapsed="false">
      <c r="A509" s="200"/>
      <c r="B509" s="200"/>
      <c r="C509" s="200"/>
      <c r="D509" s="200"/>
      <c r="E509" s="200"/>
      <c r="F509" s="200"/>
      <c r="G509" s="200"/>
      <c r="H509" s="200"/>
      <c r="I509" s="200"/>
      <c r="J509" s="200"/>
      <c r="K509" s="200"/>
      <c r="L509" s="200"/>
      <c r="M509" s="200"/>
      <c r="N509" s="200"/>
      <c r="O509" s="200"/>
      <c r="P509" s="200"/>
      <c r="Q509" s="200"/>
      <c r="R509" s="200"/>
      <c r="S509" s="200"/>
      <c r="T509" s="200"/>
      <c r="U509" s="200"/>
      <c r="V509" s="200"/>
      <c r="W509" s="200"/>
      <c r="X509" s="200"/>
      <c r="Y509" s="200"/>
      <c r="Z509" s="200"/>
      <c r="AA509" s="200"/>
      <c r="AB509" s="200"/>
      <c r="AC509" s="200"/>
      <c r="AD509" s="200"/>
      <c r="AE509" s="200"/>
    </row>
    <row r="510" customFormat="false" ht="12.75" hidden="false" customHeight="true" outlineLevel="0" collapsed="false">
      <c r="A510" s="200"/>
      <c r="B510" s="200"/>
      <c r="C510" s="200"/>
      <c r="D510" s="200"/>
      <c r="E510" s="200"/>
      <c r="F510" s="200"/>
      <c r="G510" s="200"/>
      <c r="H510" s="200"/>
      <c r="I510" s="200"/>
      <c r="J510" s="200"/>
      <c r="K510" s="200"/>
      <c r="L510" s="200"/>
      <c r="M510" s="200"/>
      <c r="N510" s="200"/>
      <c r="O510" s="200"/>
      <c r="P510" s="200"/>
      <c r="Q510" s="200"/>
      <c r="R510" s="200"/>
      <c r="S510" s="200"/>
      <c r="T510" s="200"/>
      <c r="U510" s="200"/>
      <c r="V510" s="200"/>
      <c r="W510" s="200"/>
      <c r="X510" s="200"/>
      <c r="Y510" s="200"/>
      <c r="Z510" s="200"/>
      <c r="AA510" s="200"/>
      <c r="AB510" s="200"/>
      <c r="AC510" s="200"/>
      <c r="AD510" s="200"/>
      <c r="AE510" s="200"/>
    </row>
    <row r="511" customFormat="false" ht="12.75" hidden="false" customHeight="true" outlineLevel="0" collapsed="false">
      <c r="A511" s="200"/>
      <c r="B511" s="200"/>
      <c r="C511" s="200"/>
      <c r="D511" s="200"/>
      <c r="E511" s="200"/>
      <c r="F511" s="200"/>
      <c r="G511" s="200"/>
      <c r="H511" s="200"/>
      <c r="I511" s="200"/>
      <c r="J511" s="200"/>
      <c r="K511" s="200"/>
      <c r="L511" s="200"/>
      <c r="M511" s="200"/>
      <c r="N511" s="200"/>
      <c r="O511" s="200"/>
      <c r="P511" s="200"/>
      <c r="Q511" s="200"/>
      <c r="R511" s="200"/>
      <c r="S511" s="200"/>
      <c r="T511" s="200"/>
      <c r="U511" s="200"/>
      <c r="V511" s="200"/>
      <c r="W511" s="200"/>
      <c r="X511" s="200"/>
      <c r="Y511" s="200"/>
      <c r="Z511" s="200"/>
      <c r="AA511" s="200"/>
      <c r="AB511" s="200"/>
      <c r="AC511" s="200"/>
      <c r="AD511" s="200"/>
      <c r="AE511" s="200"/>
    </row>
    <row r="512" customFormat="false" ht="12.75" hidden="false" customHeight="true" outlineLevel="0" collapsed="false">
      <c r="A512" s="200"/>
      <c r="B512" s="200"/>
      <c r="C512" s="200"/>
      <c r="D512" s="200"/>
      <c r="E512" s="200"/>
      <c r="F512" s="200"/>
      <c r="G512" s="200"/>
      <c r="H512" s="200"/>
      <c r="I512" s="200"/>
      <c r="J512" s="200"/>
      <c r="K512" s="200"/>
      <c r="L512" s="200"/>
      <c r="M512" s="200"/>
      <c r="N512" s="200"/>
      <c r="O512" s="200"/>
      <c r="P512" s="200"/>
      <c r="Q512" s="200"/>
      <c r="R512" s="200"/>
      <c r="S512" s="200"/>
      <c r="T512" s="200"/>
      <c r="U512" s="200"/>
      <c r="V512" s="200"/>
      <c r="W512" s="200"/>
      <c r="X512" s="200"/>
      <c r="Y512" s="200"/>
      <c r="Z512" s="200"/>
      <c r="AA512" s="200"/>
      <c r="AB512" s="200"/>
      <c r="AC512" s="200"/>
      <c r="AD512" s="200"/>
      <c r="AE512" s="200"/>
    </row>
    <row r="513" customFormat="false" ht="12.75" hidden="false" customHeight="true" outlineLevel="0" collapsed="false">
      <c r="A513" s="200"/>
      <c r="B513" s="200"/>
      <c r="C513" s="200"/>
      <c r="D513" s="200"/>
      <c r="E513" s="200"/>
      <c r="F513" s="200"/>
      <c r="G513" s="200"/>
      <c r="H513" s="200"/>
      <c r="I513" s="200"/>
      <c r="J513" s="200"/>
      <c r="K513" s="200"/>
      <c r="L513" s="200"/>
      <c r="M513" s="200"/>
      <c r="N513" s="200"/>
      <c r="O513" s="200"/>
      <c r="P513" s="200"/>
      <c r="Q513" s="200"/>
      <c r="R513" s="200"/>
      <c r="S513" s="200"/>
      <c r="T513" s="200"/>
      <c r="U513" s="200"/>
      <c r="V513" s="200"/>
      <c r="W513" s="200"/>
      <c r="X513" s="200"/>
      <c r="Y513" s="200"/>
      <c r="Z513" s="200"/>
      <c r="AA513" s="200"/>
      <c r="AB513" s="200"/>
      <c r="AC513" s="200"/>
      <c r="AD513" s="200"/>
      <c r="AE513" s="200"/>
    </row>
    <row r="514" customFormat="false" ht="12.75" hidden="false" customHeight="true" outlineLevel="0" collapsed="false">
      <c r="A514" s="200"/>
      <c r="B514" s="200"/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</row>
    <row r="515" customFormat="false" ht="12.75" hidden="false" customHeight="true" outlineLevel="0" collapsed="false">
      <c r="A515" s="200"/>
      <c r="B515" s="200"/>
      <c r="C515" s="200"/>
      <c r="D515" s="200"/>
      <c r="E515" s="200"/>
      <c r="F515" s="200"/>
      <c r="G515" s="200"/>
      <c r="H515" s="200"/>
      <c r="I515" s="200"/>
      <c r="J515" s="200"/>
      <c r="K515" s="200"/>
      <c r="L515" s="200"/>
      <c r="M515" s="200"/>
      <c r="N515" s="200"/>
      <c r="O515" s="200"/>
      <c r="P515" s="200"/>
      <c r="Q515" s="200"/>
      <c r="R515" s="200"/>
      <c r="S515" s="200"/>
      <c r="T515" s="200"/>
      <c r="U515" s="200"/>
      <c r="V515" s="200"/>
      <c r="W515" s="200"/>
      <c r="X515" s="200"/>
      <c r="Y515" s="200"/>
      <c r="Z515" s="200"/>
      <c r="AA515" s="200"/>
      <c r="AB515" s="200"/>
      <c r="AC515" s="200"/>
      <c r="AD515" s="200"/>
      <c r="AE515" s="200"/>
    </row>
    <row r="516" customFormat="false" ht="12.75" hidden="false" customHeight="true" outlineLevel="0" collapsed="false">
      <c r="A516" s="200"/>
      <c r="B516" s="200"/>
      <c r="C516" s="200"/>
      <c r="D516" s="200"/>
      <c r="E516" s="200"/>
      <c r="F516" s="200"/>
      <c r="G516" s="200"/>
      <c r="H516" s="200"/>
      <c r="I516" s="200"/>
      <c r="J516" s="200"/>
      <c r="K516" s="200"/>
      <c r="L516" s="200"/>
      <c r="M516" s="200"/>
      <c r="N516" s="200"/>
      <c r="O516" s="200"/>
      <c r="P516" s="200"/>
      <c r="Q516" s="200"/>
      <c r="R516" s="200"/>
      <c r="S516" s="200"/>
      <c r="T516" s="200"/>
      <c r="U516" s="200"/>
      <c r="V516" s="200"/>
      <c r="W516" s="200"/>
      <c r="X516" s="200"/>
      <c r="Y516" s="200"/>
      <c r="Z516" s="200"/>
      <c r="AA516" s="200"/>
      <c r="AB516" s="200"/>
      <c r="AC516" s="200"/>
      <c r="AD516" s="200"/>
      <c r="AE516" s="200"/>
    </row>
    <row r="517" customFormat="false" ht="12.75" hidden="false" customHeight="true" outlineLevel="0" collapsed="false">
      <c r="A517" s="200"/>
      <c r="B517" s="200"/>
      <c r="C517" s="200"/>
      <c r="D517" s="200"/>
      <c r="E517" s="200"/>
      <c r="F517" s="200"/>
      <c r="G517" s="200"/>
      <c r="H517" s="200"/>
      <c r="I517" s="200"/>
      <c r="J517" s="200"/>
      <c r="K517" s="200"/>
      <c r="L517" s="200"/>
      <c r="M517" s="200"/>
      <c r="N517" s="200"/>
      <c r="O517" s="200"/>
      <c r="P517" s="200"/>
      <c r="Q517" s="200"/>
      <c r="R517" s="200"/>
      <c r="S517" s="200"/>
      <c r="T517" s="200"/>
      <c r="U517" s="200"/>
      <c r="V517" s="200"/>
      <c r="W517" s="200"/>
      <c r="X517" s="200"/>
      <c r="Y517" s="200"/>
      <c r="Z517" s="200"/>
      <c r="AA517" s="200"/>
      <c r="AB517" s="200"/>
      <c r="AC517" s="200"/>
      <c r="AD517" s="200"/>
      <c r="AE517" s="200"/>
    </row>
    <row r="518" customFormat="false" ht="12.75" hidden="false" customHeight="true" outlineLevel="0" collapsed="false">
      <c r="A518" s="200"/>
      <c r="B518" s="200"/>
      <c r="C518" s="200"/>
      <c r="D518" s="200"/>
      <c r="E518" s="200"/>
      <c r="F518" s="200"/>
      <c r="G518" s="200"/>
      <c r="H518" s="200"/>
      <c r="I518" s="200"/>
      <c r="J518" s="200"/>
      <c r="K518" s="200"/>
      <c r="L518" s="200"/>
      <c r="M518" s="200"/>
      <c r="N518" s="200"/>
      <c r="O518" s="200"/>
      <c r="P518" s="200"/>
      <c r="Q518" s="200"/>
      <c r="R518" s="200"/>
      <c r="S518" s="200"/>
      <c r="T518" s="200"/>
      <c r="U518" s="200"/>
      <c r="V518" s="200"/>
      <c r="W518" s="200"/>
      <c r="X518" s="200"/>
      <c r="Y518" s="200"/>
      <c r="Z518" s="200"/>
      <c r="AA518" s="200"/>
      <c r="AB518" s="200"/>
      <c r="AC518" s="200"/>
      <c r="AD518" s="200"/>
      <c r="AE518" s="200"/>
    </row>
    <row r="519" customFormat="false" ht="12.75" hidden="false" customHeight="true" outlineLevel="0" collapsed="false">
      <c r="A519" s="200"/>
      <c r="B519" s="200"/>
      <c r="C519" s="200"/>
      <c r="D519" s="200"/>
      <c r="E519" s="200"/>
      <c r="F519" s="200"/>
      <c r="G519" s="200"/>
      <c r="H519" s="200"/>
      <c r="I519" s="200"/>
      <c r="J519" s="200"/>
      <c r="K519" s="200"/>
      <c r="L519" s="200"/>
      <c r="M519" s="200"/>
      <c r="N519" s="200"/>
      <c r="O519" s="200"/>
      <c r="P519" s="200"/>
      <c r="Q519" s="200"/>
      <c r="R519" s="200"/>
      <c r="S519" s="200"/>
      <c r="T519" s="200"/>
      <c r="U519" s="200"/>
      <c r="V519" s="200"/>
      <c r="W519" s="200"/>
      <c r="X519" s="200"/>
      <c r="Y519" s="200"/>
      <c r="Z519" s="200"/>
      <c r="AA519" s="200"/>
      <c r="AB519" s="200"/>
      <c r="AC519" s="200"/>
      <c r="AD519" s="200"/>
      <c r="AE519" s="200"/>
    </row>
    <row r="520" customFormat="false" ht="12.75" hidden="false" customHeight="true" outlineLevel="0" collapsed="false">
      <c r="A520" s="200"/>
      <c r="B520" s="200"/>
      <c r="C520" s="200"/>
      <c r="D520" s="200"/>
      <c r="E520" s="200"/>
      <c r="F520" s="200"/>
      <c r="G520" s="200"/>
      <c r="H520" s="200"/>
      <c r="I520" s="200"/>
      <c r="J520" s="200"/>
      <c r="K520" s="200"/>
      <c r="L520" s="200"/>
      <c r="M520" s="200"/>
      <c r="N520" s="200"/>
      <c r="O520" s="200"/>
      <c r="P520" s="200"/>
      <c r="Q520" s="200"/>
      <c r="R520" s="200"/>
      <c r="S520" s="200"/>
      <c r="T520" s="200"/>
      <c r="U520" s="200"/>
      <c r="V520" s="200"/>
      <c r="W520" s="200"/>
      <c r="X520" s="200"/>
      <c r="Y520" s="200"/>
      <c r="Z520" s="200"/>
      <c r="AA520" s="200"/>
      <c r="AB520" s="200"/>
      <c r="AC520" s="200"/>
      <c r="AD520" s="200"/>
      <c r="AE520" s="200"/>
    </row>
    <row r="521" customFormat="false" ht="12.75" hidden="false" customHeight="true" outlineLevel="0" collapsed="false">
      <c r="A521" s="200"/>
      <c r="B521" s="200"/>
      <c r="C521" s="200"/>
      <c r="D521" s="200"/>
      <c r="E521" s="200"/>
      <c r="F521" s="200"/>
      <c r="G521" s="200"/>
      <c r="H521" s="200"/>
      <c r="I521" s="200"/>
      <c r="J521" s="200"/>
      <c r="K521" s="200"/>
      <c r="L521" s="200"/>
      <c r="M521" s="200"/>
      <c r="N521" s="200"/>
      <c r="O521" s="200"/>
      <c r="P521" s="200"/>
      <c r="Q521" s="200"/>
      <c r="R521" s="200"/>
      <c r="S521" s="200"/>
      <c r="T521" s="200"/>
      <c r="U521" s="200"/>
      <c r="V521" s="200"/>
      <c r="W521" s="200"/>
      <c r="X521" s="200"/>
      <c r="Y521" s="200"/>
      <c r="Z521" s="200"/>
      <c r="AA521" s="200"/>
      <c r="AB521" s="200"/>
      <c r="AC521" s="200"/>
      <c r="AD521" s="200"/>
      <c r="AE521" s="200"/>
    </row>
    <row r="522" customFormat="false" ht="12.75" hidden="false" customHeight="true" outlineLevel="0" collapsed="false">
      <c r="A522" s="200"/>
      <c r="B522" s="200"/>
      <c r="C522" s="200"/>
      <c r="D522" s="200"/>
      <c r="E522" s="200"/>
      <c r="F522" s="200"/>
      <c r="G522" s="200"/>
      <c r="H522" s="200"/>
      <c r="I522" s="200"/>
      <c r="J522" s="200"/>
      <c r="K522" s="200"/>
      <c r="L522" s="200"/>
      <c r="M522" s="200"/>
      <c r="N522" s="200"/>
      <c r="O522" s="200"/>
      <c r="P522" s="200"/>
      <c r="Q522" s="200"/>
      <c r="R522" s="200"/>
      <c r="S522" s="200"/>
      <c r="T522" s="200"/>
      <c r="U522" s="200"/>
      <c r="V522" s="200"/>
      <c r="W522" s="200"/>
      <c r="X522" s="200"/>
      <c r="Y522" s="200"/>
      <c r="Z522" s="200"/>
      <c r="AA522" s="200"/>
      <c r="AB522" s="200"/>
      <c r="AC522" s="200"/>
      <c r="AD522" s="200"/>
      <c r="AE522" s="200"/>
    </row>
    <row r="523" customFormat="false" ht="12.75" hidden="false" customHeight="true" outlineLevel="0" collapsed="false">
      <c r="A523" s="200"/>
      <c r="B523" s="200"/>
      <c r="C523" s="200"/>
      <c r="D523" s="200"/>
      <c r="E523" s="200"/>
      <c r="F523" s="200"/>
      <c r="G523" s="200"/>
      <c r="H523" s="200"/>
      <c r="I523" s="200"/>
      <c r="J523" s="200"/>
      <c r="K523" s="200"/>
      <c r="L523" s="200"/>
      <c r="M523" s="200"/>
      <c r="N523" s="200"/>
      <c r="O523" s="200"/>
      <c r="P523" s="200"/>
      <c r="Q523" s="200"/>
      <c r="R523" s="200"/>
      <c r="S523" s="200"/>
      <c r="T523" s="200"/>
      <c r="U523" s="200"/>
      <c r="V523" s="200"/>
      <c r="W523" s="200"/>
      <c r="X523" s="200"/>
      <c r="Y523" s="200"/>
      <c r="Z523" s="200"/>
      <c r="AA523" s="200"/>
      <c r="AB523" s="200"/>
      <c r="AC523" s="200"/>
      <c r="AD523" s="200"/>
      <c r="AE523" s="200"/>
    </row>
    <row r="524" customFormat="false" ht="12.75" hidden="false" customHeight="true" outlineLevel="0" collapsed="false">
      <c r="A524" s="200"/>
      <c r="B524" s="200"/>
      <c r="C524" s="200"/>
      <c r="D524" s="200"/>
      <c r="E524" s="200"/>
      <c r="F524" s="200"/>
      <c r="G524" s="200"/>
      <c r="H524" s="200"/>
      <c r="I524" s="200"/>
      <c r="J524" s="200"/>
      <c r="K524" s="200"/>
      <c r="L524" s="200"/>
      <c r="M524" s="200"/>
      <c r="N524" s="200"/>
      <c r="O524" s="200"/>
      <c r="P524" s="200"/>
      <c r="Q524" s="200"/>
      <c r="R524" s="200"/>
      <c r="S524" s="200"/>
      <c r="T524" s="200"/>
      <c r="U524" s="200"/>
      <c r="V524" s="200"/>
      <c r="W524" s="200"/>
      <c r="X524" s="200"/>
      <c r="Y524" s="200"/>
      <c r="Z524" s="200"/>
      <c r="AA524" s="200"/>
      <c r="AB524" s="200"/>
      <c r="AC524" s="200"/>
      <c r="AD524" s="200"/>
      <c r="AE524" s="200"/>
    </row>
    <row r="525" customFormat="false" ht="12.75" hidden="false" customHeight="true" outlineLevel="0" collapsed="false">
      <c r="A525" s="200"/>
      <c r="B525" s="200"/>
      <c r="C525" s="200"/>
      <c r="D525" s="200"/>
      <c r="E525" s="200"/>
      <c r="F525" s="200"/>
      <c r="G525" s="200"/>
      <c r="H525" s="200"/>
      <c r="I525" s="200"/>
      <c r="J525" s="200"/>
      <c r="K525" s="200"/>
      <c r="L525" s="200"/>
      <c r="M525" s="200"/>
      <c r="N525" s="200"/>
      <c r="O525" s="200"/>
      <c r="P525" s="200"/>
      <c r="Q525" s="200"/>
      <c r="R525" s="200"/>
      <c r="S525" s="200"/>
      <c r="T525" s="200"/>
      <c r="U525" s="200"/>
      <c r="V525" s="200"/>
      <c r="W525" s="200"/>
      <c r="X525" s="200"/>
      <c r="Y525" s="200"/>
      <c r="Z525" s="200"/>
      <c r="AA525" s="200"/>
      <c r="AB525" s="200"/>
      <c r="AC525" s="200"/>
      <c r="AD525" s="200"/>
      <c r="AE525" s="200"/>
    </row>
    <row r="526" customFormat="false" ht="12.75" hidden="false" customHeight="true" outlineLevel="0" collapsed="false">
      <c r="A526" s="200"/>
      <c r="B526" s="200"/>
      <c r="C526" s="200"/>
      <c r="D526" s="200"/>
      <c r="E526" s="200"/>
      <c r="F526" s="200"/>
      <c r="G526" s="200"/>
      <c r="H526" s="200"/>
      <c r="I526" s="200"/>
      <c r="J526" s="200"/>
      <c r="K526" s="200"/>
      <c r="L526" s="200"/>
      <c r="M526" s="200"/>
      <c r="N526" s="200"/>
      <c r="O526" s="200"/>
      <c r="P526" s="200"/>
      <c r="Q526" s="200"/>
      <c r="R526" s="200"/>
      <c r="S526" s="200"/>
      <c r="T526" s="200"/>
      <c r="U526" s="200"/>
      <c r="V526" s="200"/>
      <c r="W526" s="200"/>
      <c r="X526" s="200"/>
      <c r="Y526" s="200"/>
      <c r="Z526" s="200"/>
      <c r="AA526" s="200"/>
      <c r="AB526" s="200"/>
      <c r="AC526" s="200"/>
      <c r="AD526" s="200"/>
      <c r="AE526" s="200"/>
    </row>
    <row r="527" customFormat="false" ht="12.75" hidden="false" customHeight="true" outlineLevel="0" collapsed="false">
      <c r="A527" s="200"/>
      <c r="B527" s="200"/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</row>
    <row r="528" customFormat="false" ht="12.75" hidden="false" customHeight="true" outlineLevel="0" collapsed="false">
      <c r="A528" s="200"/>
      <c r="B528" s="200"/>
      <c r="C528" s="200"/>
      <c r="D528" s="200"/>
      <c r="E528" s="200"/>
      <c r="F528" s="200"/>
      <c r="G528" s="200"/>
      <c r="H528" s="200"/>
      <c r="I528" s="200"/>
      <c r="J528" s="200"/>
      <c r="K528" s="200"/>
      <c r="L528" s="200"/>
      <c r="M528" s="200"/>
      <c r="N528" s="200"/>
      <c r="O528" s="200"/>
      <c r="P528" s="200"/>
      <c r="Q528" s="200"/>
      <c r="R528" s="200"/>
      <c r="S528" s="200"/>
      <c r="T528" s="200"/>
      <c r="U528" s="200"/>
      <c r="V528" s="200"/>
      <c r="W528" s="200"/>
      <c r="X528" s="200"/>
      <c r="Y528" s="200"/>
      <c r="Z528" s="200"/>
      <c r="AA528" s="200"/>
      <c r="AB528" s="200"/>
      <c r="AC528" s="200"/>
      <c r="AD528" s="200"/>
      <c r="AE528" s="200"/>
    </row>
    <row r="529" customFormat="false" ht="12.75" hidden="false" customHeight="true" outlineLevel="0" collapsed="false">
      <c r="A529" s="200"/>
      <c r="B529" s="200"/>
      <c r="C529" s="200"/>
      <c r="D529" s="200"/>
      <c r="E529" s="200"/>
      <c r="F529" s="200"/>
      <c r="G529" s="200"/>
      <c r="H529" s="200"/>
      <c r="I529" s="200"/>
      <c r="J529" s="200"/>
      <c r="K529" s="200"/>
      <c r="L529" s="200"/>
      <c r="M529" s="200"/>
      <c r="N529" s="200"/>
      <c r="O529" s="200"/>
      <c r="P529" s="200"/>
      <c r="Q529" s="200"/>
      <c r="R529" s="200"/>
      <c r="S529" s="200"/>
      <c r="T529" s="200"/>
      <c r="U529" s="200"/>
      <c r="V529" s="200"/>
      <c r="W529" s="200"/>
      <c r="X529" s="200"/>
      <c r="Y529" s="200"/>
      <c r="Z529" s="200"/>
      <c r="AA529" s="200"/>
      <c r="AB529" s="200"/>
      <c r="AC529" s="200"/>
      <c r="AD529" s="200"/>
      <c r="AE529" s="200"/>
    </row>
    <row r="530" customFormat="false" ht="12.75" hidden="false" customHeight="true" outlineLevel="0" collapsed="false">
      <c r="A530" s="200"/>
      <c r="B530" s="200"/>
      <c r="C530" s="200"/>
      <c r="D530" s="200"/>
      <c r="E530" s="200"/>
      <c r="F530" s="200"/>
      <c r="G530" s="200"/>
      <c r="H530" s="200"/>
      <c r="I530" s="200"/>
      <c r="J530" s="200"/>
      <c r="K530" s="200"/>
      <c r="L530" s="200"/>
      <c r="M530" s="200"/>
      <c r="N530" s="200"/>
      <c r="O530" s="200"/>
      <c r="P530" s="200"/>
      <c r="Q530" s="200"/>
      <c r="R530" s="200"/>
      <c r="S530" s="200"/>
      <c r="T530" s="200"/>
      <c r="U530" s="200"/>
      <c r="V530" s="200"/>
      <c r="W530" s="200"/>
      <c r="X530" s="200"/>
      <c r="Y530" s="200"/>
      <c r="Z530" s="200"/>
      <c r="AA530" s="200"/>
      <c r="AB530" s="200"/>
      <c r="AC530" s="200"/>
      <c r="AD530" s="200"/>
      <c r="AE530" s="200"/>
    </row>
    <row r="531" customFormat="false" ht="12.75" hidden="false" customHeight="true" outlineLevel="0" collapsed="false">
      <c r="A531" s="200"/>
      <c r="B531" s="200"/>
      <c r="C531" s="200"/>
      <c r="D531" s="200"/>
      <c r="E531" s="200"/>
      <c r="F531" s="200"/>
      <c r="G531" s="200"/>
      <c r="H531" s="200"/>
      <c r="I531" s="200"/>
      <c r="J531" s="200"/>
      <c r="K531" s="200"/>
      <c r="L531" s="200"/>
      <c r="M531" s="200"/>
      <c r="N531" s="200"/>
      <c r="O531" s="200"/>
      <c r="P531" s="200"/>
      <c r="Q531" s="200"/>
      <c r="R531" s="200"/>
      <c r="S531" s="200"/>
      <c r="T531" s="200"/>
      <c r="U531" s="200"/>
      <c r="V531" s="200"/>
      <c r="W531" s="200"/>
      <c r="X531" s="200"/>
      <c r="Y531" s="200"/>
      <c r="Z531" s="200"/>
      <c r="AA531" s="200"/>
      <c r="AB531" s="200"/>
      <c r="AC531" s="200"/>
      <c r="AD531" s="200"/>
      <c r="AE531" s="200"/>
    </row>
    <row r="532" customFormat="false" ht="12.75" hidden="false" customHeight="true" outlineLevel="0" collapsed="false">
      <c r="A532" s="200"/>
      <c r="B532" s="200"/>
      <c r="C532" s="200"/>
      <c r="D532" s="200"/>
      <c r="E532" s="200"/>
      <c r="F532" s="200"/>
      <c r="G532" s="200"/>
      <c r="H532" s="200"/>
      <c r="I532" s="200"/>
      <c r="J532" s="200"/>
      <c r="K532" s="200"/>
      <c r="L532" s="200"/>
      <c r="M532" s="200"/>
      <c r="N532" s="200"/>
      <c r="O532" s="200"/>
      <c r="P532" s="200"/>
      <c r="Q532" s="200"/>
      <c r="R532" s="200"/>
      <c r="S532" s="200"/>
      <c r="T532" s="200"/>
      <c r="U532" s="200"/>
      <c r="V532" s="200"/>
      <c r="W532" s="200"/>
      <c r="X532" s="200"/>
      <c r="Y532" s="200"/>
      <c r="Z532" s="200"/>
      <c r="AA532" s="200"/>
      <c r="AB532" s="200"/>
      <c r="AC532" s="200"/>
      <c r="AD532" s="200"/>
      <c r="AE532" s="200"/>
    </row>
    <row r="533" customFormat="false" ht="12.75" hidden="false" customHeight="true" outlineLevel="0" collapsed="false">
      <c r="A533" s="200"/>
      <c r="B533" s="200"/>
      <c r="C533" s="200"/>
      <c r="D533" s="200"/>
      <c r="E533" s="200"/>
      <c r="F533" s="200"/>
      <c r="G533" s="200"/>
      <c r="H533" s="200"/>
      <c r="I533" s="200"/>
      <c r="J533" s="200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  <c r="U533" s="200"/>
      <c r="V533" s="200"/>
      <c r="W533" s="200"/>
      <c r="X533" s="200"/>
      <c r="Y533" s="200"/>
      <c r="Z533" s="200"/>
      <c r="AA533" s="200"/>
      <c r="AB533" s="200"/>
      <c r="AC533" s="200"/>
      <c r="AD533" s="200"/>
      <c r="AE533" s="200"/>
    </row>
    <row r="534" customFormat="false" ht="12.75" hidden="false" customHeight="true" outlineLevel="0" collapsed="false">
      <c r="A534" s="200"/>
      <c r="B534" s="200"/>
      <c r="C534" s="200"/>
      <c r="D534" s="200"/>
      <c r="E534" s="200"/>
      <c r="F534" s="200"/>
      <c r="G534" s="200"/>
      <c r="H534" s="200"/>
      <c r="I534" s="200"/>
      <c r="J534" s="200"/>
      <c r="K534" s="200"/>
      <c r="L534" s="200"/>
      <c r="M534" s="200"/>
      <c r="N534" s="200"/>
      <c r="O534" s="200"/>
      <c r="P534" s="200"/>
      <c r="Q534" s="200"/>
      <c r="R534" s="200"/>
      <c r="S534" s="200"/>
      <c r="T534" s="200"/>
      <c r="U534" s="200"/>
      <c r="V534" s="200"/>
      <c r="W534" s="200"/>
      <c r="X534" s="200"/>
      <c r="Y534" s="200"/>
      <c r="Z534" s="200"/>
      <c r="AA534" s="200"/>
      <c r="AB534" s="200"/>
      <c r="AC534" s="200"/>
      <c r="AD534" s="200"/>
      <c r="AE534" s="200"/>
    </row>
    <row r="535" customFormat="false" ht="12.75" hidden="false" customHeight="true" outlineLevel="0" collapsed="false">
      <c r="A535" s="200"/>
      <c r="B535" s="200"/>
      <c r="C535" s="200"/>
      <c r="D535" s="200"/>
      <c r="E535" s="200"/>
      <c r="F535" s="200"/>
      <c r="G535" s="200"/>
      <c r="H535" s="200"/>
      <c r="I535" s="200"/>
      <c r="J535" s="200"/>
      <c r="K535" s="200"/>
      <c r="L535" s="200"/>
      <c r="M535" s="200"/>
      <c r="N535" s="200"/>
      <c r="O535" s="200"/>
      <c r="P535" s="200"/>
      <c r="Q535" s="200"/>
      <c r="R535" s="200"/>
      <c r="S535" s="200"/>
      <c r="T535" s="200"/>
      <c r="U535" s="200"/>
      <c r="V535" s="200"/>
      <c r="W535" s="200"/>
      <c r="X535" s="200"/>
      <c r="Y535" s="200"/>
      <c r="Z535" s="200"/>
      <c r="AA535" s="200"/>
      <c r="AB535" s="200"/>
      <c r="AC535" s="200"/>
      <c r="AD535" s="200"/>
      <c r="AE535" s="200"/>
    </row>
    <row r="536" customFormat="false" ht="12.75" hidden="false" customHeight="true" outlineLevel="0" collapsed="false">
      <c r="A536" s="200"/>
      <c r="B536" s="200"/>
      <c r="C536" s="200"/>
      <c r="D536" s="200"/>
      <c r="E536" s="200"/>
      <c r="F536" s="200"/>
      <c r="G536" s="200"/>
      <c r="H536" s="200"/>
      <c r="I536" s="200"/>
      <c r="J536" s="200"/>
      <c r="K536" s="200"/>
      <c r="L536" s="200"/>
      <c r="M536" s="200"/>
      <c r="N536" s="200"/>
      <c r="O536" s="200"/>
      <c r="P536" s="200"/>
      <c r="Q536" s="200"/>
      <c r="R536" s="200"/>
      <c r="S536" s="200"/>
      <c r="T536" s="200"/>
      <c r="U536" s="200"/>
      <c r="V536" s="200"/>
      <c r="W536" s="200"/>
      <c r="X536" s="200"/>
      <c r="Y536" s="200"/>
      <c r="Z536" s="200"/>
      <c r="AA536" s="200"/>
      <c r="AB536" s="200"/>
      <c r="AC536" s="200"/>
      <c r="AD536" s="200"/>
      <c r="AE536" s="200"/>
    </row>
    <row r="537" customFormat="false" ht="12.75" hidden="false" customHeight="true" outlineLevel="0" collapsed="false">
      <c r="A537" s="200"/>
      <c r="B537" s="200"/>
      <c r="C537" s="200"/>
      <c r="D537" s="200"/>
      <c r="E537" s="200"/>
      <c r="F537" s="200"/>
      <c r="G537" s="200"/>
      <c r="H537" s="200"/>
      <c r="I537" s="200"/>
      <c r="J537" s="200"/>
      <c r="K537" s="200"/>
      <c r="L537" s="200"/>
      <c r="M537" s="200"/>
      <c r="N537" s="200"/>
      <c r="O537" s="200"/>
      <c r="P537" s="200"/>
      <c r="Q537" s="200"/>
      <c r="R537" s="200"/>
      <c r="S537" s="200"/>
      <c r="T537" s="200"/>
      <c r="U537" s="200"/>
      <c r="V537" s="200"/>
      <c r="W537" s="200"/>
      <c r="X537" s="200"/>
      <c r="Y537" s="200"/>
      <c r="Z537" s="200"/>
      <c r="AA537" s="200"/>
      <c r="AB537" s="200"/>
      <c r="AC537" s="200"/>
      <c r="AD537" s="200"/>
      <c r="AE537" s="200"/>
    </row>
    <row r="538" customFormat="false" ht="12.75" hidden="false" customHeight="true" outlineLevel="0" collapsed="false">
      <c r="A538" s="200"/>
      <c r="B538" s="200"/>
      <c r="C538" s="200"/>
      <c r="D538" s="200"/>
      <c r="E538" s="200"/>
      <c r="F538" s="200"/>
      <c r="G538" s="200"/>
      <c r="H538" s="200"/>
      <c r="I538" s="200"/>
      <c r="J538" s="200"/>
      <c r="K538" s="200"/>
      <c r="L538" s="200"/>
      <c r="M538" s="200"/>
      <c r="N538" s="200"/>
      <c r="O538" s="200"/>
      <c r="P538" s="200"/>
      <c r="Q538" s="200"/>
      <c r="R538" s="200"/>
      <c r="S538" s="200"/>
      <c r="T538" s="200"/>
      <c r="U538" s="200"/>
      <c r="V538" s="200"/>
      <c r="W538" s="200"/>
      <c r="X538" s="200"/>
      <c r="Y538" s="200"/>
      <c r="Z538" s="200"/>
      <c r="AA538" s="200"/>
      <c r="AB538" s="200"/>
      <c r="AC538" s="200"/>
      <c r="AD538" s="200"/>
      <c r="AE538" s="200"/>
    </row>
    <row r="539" customFormat="false" ht="12.75" hidden="false" customHeight="true" outlineLevel="0" collapsed="false">
      <c r="A539" s="200"/>
      <c r="B539" s="200"/>
      <c r="C539" s="200"/>
      <c r="D539" s="200"/>
      <c r="E539" s="200"/>
      <c r="F539" s="200"/>
      <c r="G539" s="200"/>
      <c r="H539" s="200"/>
      <c r="I539" s="200"/>
      <c r="J539" s="200"/>
      <c r="K539" s="200"/>
      <c r="L539" s="200"/>
      <c r="M539" s="200"/>
      <c r="N539" s="200"/>
      <c r="O539" s="200"/>
      <c r="P539" s="200"/>
      <c r="Q539" s="200"/>
      <c r="R539" s="200"/>
      <c r="S539" s="200"/>
      <c r="T539" s="200"/>
      <c r="U539" s="200"/>
      <c r="V539" s="200"/>
      <c r="W539" s="200"/>
      <c r="X539" s="200"/>
      <c r="Y539" s="200"/>
      <c r="Z539" s="200"/>
      <c r="AA539" s="200"/>
      <c r="AB539" s="200"/>
      <c r="AC539" s="200"/>
      <c r="AD539" s="200"/>
      <c r="AE539" s="200"/>
    </row>
    <row r="540" customFormat="false" ht="12.75" hidden="false" customHeight="true" outlineLevel="0" collapsed="false">
      <c r="A540" s="200"/>
      <c r="B540" s="200"/>
      <c r="C540" s="200"/>
      <c r="D540" s="200"/>
      <c r="E540" s="200"/>
      <c r="F540" s="200"/>
      <c r="G540" s="200"/>
      <c r="H540" s="200"/>
      <c r="I540" s="200"/>
      <c r="J540" s="200"/>
      <c r="K540" s="200"/>
      <c r="L540" s="200"/>
      <c r="M540" s="200"/>
      <c r="N540" s="200"/>
      <c r="O540" s="200"/>
      <c r="P540" s="200"/>
      <c r="Q540" s="200"/>
      <c r="R540" s="200"/>
      <c r="S540" s="200"/>
      <c r="T540" s="200"/>
      <c r="U540" s="200"/>
      <c r="V540" s="200"/>
      <c r="W540" s="200"/>
      <c r="X540" s="200"/>
      <c r="Y540" s="200"/>
      <c r="Z540" s="200"/>
      <c r="AA540" s="200"/>
      <c r="AB540" s="200"/>
      <c r="AC540" s="200"/>
      <c r="AD540" s="200"/>
      <c r="AE540" s="200"/>
    </row>
    <row r="541" customFormat="false" ht="12.75" hidden="false" customHeight="true" outlineLevel="0" collapsed="false">
      <c r="A541" s="200"/>
      <c r="B541" s="200"/>
      <c r="C541" s="200"/>
      <c r="D541" s="200"/>
      <c r="E541" s="200"/>
      <c r="F541" s="200"/>
      <c r="G541" s="200"/>
      <c r="H541" s="200"/>
      <c r="I541" s="200"/>
      <c r="J541" s="200"/>
      <c r="K541" s="200"/>
      <c r="L541" s="200"/>
      <c r="M541" s="200"/>
      <c r="N541" s="200"/>
      <c r="O541" s="200"/>
      <c r="P541" s="200"/>
      <c r="Q541" s="200"/>
      <c r="R541" s="200"/>
      <c r="S541" s="200"/>
      <c r="T541" s="200"/>
      <c r="U541" s="200"/>
      <c r="V541" s="200"/>
      <c r="W541" s="200"/>
      <c r="X541" s="200"/>
      <c r="Y541" s="200"/>
      <c r="Z541" s="200"/>
      <c r="AA541" s="200"/>
      <c r="AB541" s="200"/>
      <c r="AC541" s="200"/>
      <c r="AD541" s="200"/>
      <c r="AE541" s="200"/>
    </row>
    <row r="542" customFormat="false" ht="12.75" hidden="false" customHeight="true" outlineLevel="0" collapsed="false">
      <c r="A542" s="200"/>
      <c r="B542" s="200"/>
      <c r="C542" s="200"/>
      <c r="D542" s="200"/>
      <c r="E542" s="200"/>
      <c r="F542" s="200"/>
      <c r="G542" s="200"/>
      <c r="H542" s="200"/>
      <c r="I542" s="200"/>
      <c r="J542" s="200"/>
      <c r="K542" s="200"/>
      <c r="L542" s="200"/>
      <c r="M542" s="200"/>
      <c r="N542" s="200"/>
      <c r="O542" s="200"/>
      <c r="P542" s="200"/>
      <c r="Q542" s="200"/>
      <c r="R542" s="200"/>
      <c r="S542" s="200"/>
      <c r="T542" s="200"/>
      <c r="U542" s="200"/>
      <c r="V542" s="200"/>
      <c r="W542" s="200"/>
      <c r="X542" s="200"/>
      <c r="Y542" s="200"/>
      <c r="Z542" s="200"/>
      <c r="AA542" s="200"/>
      <c r="AB542" s="200"/>
      <c r="AC542" s="200"/>
      <c r="AD542" s="200"/>
      <c r="AE542" s="200"/>
    </row>
    <row r="543" customFormat="false" ht="12.75" hidden="false" customHeight="true" outlineLevel="0" collapsed="false">
      <c r="A543" s="200"/>
      <c r="B543" s="200"/>
      <c r="C543" s="200"/>
      <c r="D543" s="200"/>
      <c r="E543" s="200"/>
      <c r="F543" s="200"/>
      <c r="G543" s="200"/>
      <c r="H543" s="200"/>
      <c r="I543" s="200"/>
      <c r="J543" s="200"/>
      <c r="K543" s="200"/>
      <c r="L543" s="200"/>
      <c r="M543" s="200"/>
      <c r="N543" s="200"/>
      <c r="O543" s="200"/>
      <c r="P543" s="200"/>
      <c r="Q543" s="200"/>
      <c r="R543" s="200"/>
      <c r="S543" s="200"/>
      <c r="T543" s="200"/>
      <c r="U543" s="200"/>
      <c r="V543" s="200"/>
      <c r="W543" s="200"/>
      <c r="X543" s="200"/>
      <c r="Y543" s="200"/>
      <c r="Z543" s="200"/>
      <c r="AA543" s="200"/>
      <c r="AB543" s="200"/>
      <c r="AC543" s="200"/>
      <c r="AD543" s="200"/>
      <c r="AE543" s="200"/>
    </row>
    <row r="544" customFormat="false" ht="12.75" hidden="false" customHeight="true" outlineLevel="0" collapsed="false">
      <c r="A544" s="200"/>
      <c r="B544" s="200"/>
      <c r="C544" s="200"/>
      <c r="D544" s="200"/>
      <c r="E544" s="200"/>
      <c r="F544" s="200"/>
      <c r="G544" s="200"/>
      <c r="H544" s="200"/>
      <c r="I544" s="200"/>
      <c r="J544" s="200"/>
      <c r="K544" s="200"/>
      <c r="L544" s="200"/>
      <c r="M544" s="200"/>
      <c r="N544" s="200"/>
      <c r="O544" s="200"/>
      <c r="P544" s="200"/>
      <c r="Q544" s="200"/>
      <c r="R544" s="200"/>
      <c r="S544" s="200"/>
      <c r="T544" s="200"/>
      <c r="U544" s="200"/>
      <c r="V544" s="200"/>
      <c r="W544" s="200"/>
      <c r="X544" s="200"/>
      <c r="Y544" s="200"/>
      <c r="Z544" s="200"/>
      <c r="AA544" s="200"/>
      <c r="AB544" s="200"/>
      <c r="AC544" s="200"/>
      <c r="AD544" s="200"/>
      <c r="AE544" s="200"/>
    </row>
    <row r="545" customFormat="false" ht="12.75" hidden="false" customHeight="true" outlineLevel="0" collapsed="false">
      <c r="A545" s="200"/>
      <c r="B545" s="200"/>
      <c r="C545" s="200"/>
      <c r="D545" s="200"/>
      <c r="E545" s="200"/>
      <c r="F545" s="200"/>
      <c r="G545" s="200"/>
      <c r="H545" s="200"/>
      <c r="I545" s="200"/>
      <c r="J545" s="200"/>
      <c r="K545" s="200"/>
      <c r="L545" s="200"/>
      <c r="M545" s="200"/>
      <c r="N545" s="200"/>
      <c r="O545" s="200"/>
      <c r="P545" s="200"/>
      <c r="Q545" s="200"/>
      <c r="R545" s="200"/>
      <c r="S545" s="200"/>
      <c r="T545" s="200"/>
      <c r="U545" s="200"/>
      <c r="V545" s="200"/>
      <c r="W545" s="200"/>
      <c r="X545" s="200"/>
      <c r="Y545" s="200"/>
      <c r="Z545" s="200"/>
      <c r="AA545" s="200"/>
      <c r="AB545" s="200"/>
      <c r="AC545" s="200"/>
      <c r="AD545" s="200"/>
      <c r="AE545" s="200"/>
    </row>
    <row r="546" customFormat="false" ht="12.75" hidden="false" customHeight="true" outlineLevel="0" collapsed="false">
      <c r="A546" s="200"/>
      <c r="B546" s="200"/>
      <c r="C546" s="200"/>
      <c r="D546" s="200"/>
      <c r="E546" s="200"/>
      <c r="F546" s="200"/>
      <c r="G546" s="200"/>
      <c r="H546" s="200"/>
      <c r="I546" s="200"/>
      <c r="J546" s="200"/>
      <c r="K546" s="200"/>
      <c r="L546" s="200"/>
      <c r="M546" s="200"/>
      <c r="N546" s="200"/>
      <c r="O546" s="200"/>
      <c r="P546" s="200"/>
      <c r="Q546" s="200"/>
      <c r="R546" s="200"/>
      <c r="S546" s="200"/>
      <c r="T546" s="200"/>
      <c r="U546" s="200"/>
      <c r="V546" s="200"/>
      <c r="W546" s="200"/>
      <c r="X546" s="200"/>
      <c r="Y546" s="200"/>
      <c r="Z546" s="200"/>
      <c r="AA546" s="200"/>
      <c r="AB546" s="200"/>
      <c r="AC546" s="200"/>
      <c r="AD546" s="200"/>
      <c r="AE546" s="200"/>
    </row>
    <row r="547" customFormat="false" ht="12.75" hidden="false" customHeight="true" outlineLevel="0" collapsed="false">
      <c r="A547" s="200"/>
      <c r="B547" s="200"/>
      <c r="C547" s="200"/>
      <c r="D547" s="200"/>
      <c r="E547" s="200"/>
      <c r="F547" s="200"/>
      <c r="G547" s="200"/>
      <c r="H547" s="200"/>
      <c r="I547" s="200"/>
      <c r="J547" s="200"/>
      <c r="K547" s="200"/>
      <c r="L547" s="200"/>
      <c r="M547" s="200"/>
      <c r="N547" s="200"/>
      <c r="O547" s="200"/>
      <c r="P547" s="200"/>
      <c r="Q547" s="200"/>
      <c r="R547" s="200"/>
      <c r="S547" s="200"/>
      <c r="T547" s="200"/>
      <c r="U547" s="200"/>
      <c r="V547" s="200"/>
      <c r="W547" s="200"/>
      <c r="X547" s="200"/>
      <c r="Y547" s="200"/>
      <c r="Z547" s="200"/>
      <c r="AA547" s="200"/>
      <c r="AB547" s="200"/>
      <c r="AC547" s="200"/>
      <c r="AD547" s="200"/>
      <c r="AE547" s="200"/>
    </row>
    <row r="548" customFormat="false" ht="12.75" hidden="false" customHeight="true" outlineLevel="0" collapsed="false">
      <c r="A548" s="200"/>
      <c r="B548" s="200"/>
      <c r="C548" s="200"/>
      <c r="D548" s="200"/>
      <c r="E548" s="200"/>
      <c r="F548" s="200"/>
      <c r="G548" s="200"/>
      <c r="H548" s="200"/>
      <c r="I548" s="200"/>
      <c r="J548" s="200"/>
      <c r="K548" s="200"/>
      <c r="L548" s="200"/>
      <c r="M548" s="200"/>
      <c r="N548" s="200"/>
      <c r="O548" s="200"/>
      <c r="P548" s="200"/>
      <c r="Q548" s="200"/>
      <c r="R548" s="200"/>
      <c r="S548" s="200"/>
      <c r="T548" s="200"/>
      <c r="U548" s="200"/>
      <c r="V548" s="200"/>
      <c r="W548" s="200"/>
      <c r="X548" s="200"/>
      <c r="Y548" s="200"/>
      <c r="Z548" s="200"/>
      <c r="AA548" s="200"/>
      <c r="AB548" s="200"/>
      <c r="AC548" s="200"/>
      <c r="AD548" s="200"/>
      <c r="AE548" s="200"/>
    </row>
    <row r="549" customFormat="false" ht="12.75" hidden="false" customHeight="true" outlineLevel="0" collapsed="false">
      <c r="A549" s="200"/>
      <c r="B549" s="200"/>
      <c r="C549" s="200"/>
      <c r="D549" s="200"/>
      <c r="E549" s="200"/>
      <c r="F549" s="200"/>
      <c r="G549" s="200"/>
      <c r="H549" s="200"/>
      <c r="I549" s="200"/>
      <c r="J549" s="200"/>
      <c r="K549" s="200"/>
      <c r="L549" s="200"/>
      <c r="M549" s="200"/>
      <c r="N549" s="200"/>
      <c r="O549" s="200"/>
      <c r="P549" s="200"/>
      <c r="Q549" s="200"/>
      <c r="R549" s="200"/>
      <c r="S549" s="200"/>
      <c r="T549" s="200"/>
      <c r="U549" s="200"/>
      <c r="V549" s="200"/>
      <c r="W549" s="200"/>
      <c r="X549" s="200"/>
      <c r="Y549" s="200"/>
      <c r="Z549" s="200"/>
      <c r="AA549" s="200"/>
      <c r="AB549" s="200"/>
      <c r="AC549" s="200"/>
      <c r="AD549" s="200"/>
      <c r="AE549" s="200"/>
    </row>
    <row r="550" customFormat="false" ht="12.75" hidden="false" customHeight="true" outlineLevel="0" collapsed="false">
      <c r="A550" s="200"/>
      <c r="B550" s="200"/>
      <c r="C550" s="200"/>
      <c r="D550" s="200"/>
      <c r="E550" s="200"/>
      <c r="F550" s="200"/>
      <c r="G550" s="200"/>
      <c r="H550" s="200"/>
      <c r="I550" s="200"/>
      <c r="J550" s="200"/>
      <c r="K550" s="200"/>
      <c r="L550" s="200"/>
      <c r="M550" s="200"/>
      <c r="N550" s="200"/>
      <c r="O550" s="200"/>
      <c r="P550" s="200"/>
      <c r="Q550" s="200"/>
      <c r="R550" s="200"/>
      <c r="S550" s="200"/>
      <c r="T550" s="200"/>
      <c r="U550" s="200"/>
      <c r="V550" s="200"/>
      <c r="W550" s="200"/>
      <c r="X550" s="200"/>
      <c r="Y550" s="200"/>
      <c r="Z550" s="200"/>
      <c r="AA550" s="200"/>
      <c r="AB550" s="200"/>
      <c r="AC550" s="200"/>
      <c r="AD550" s="200"/>
      <c r="AE550" s="200"/>
    </row>
    <row r="551" customFormat="false" ht="12.75" hidden="false" customHeight="true" outlineLevel="0" collapsed="false">
      <c r="A551" s="200"/>
      <c r="B551" s="200"/>
      <c r="C551" s="200"/>
      <c r="D551" s="200"/>
      <c r="E551" s="200"/>
      <c r="F551" s="200"/>
      <c r="G551" s="200"/>
      <c r="H551" s="200"/>
      <c r="I551" s="200"/>
      <c r="J551" s="200"/>
      <c r="K551" s="200"/>
      <c r="L551" s="200"/>
      <c r="M551" s="200"/>
      <c r="N551" s="200"/>
      <c r="O551" s="200"/>
      <c r="P551" s="200"/>
      <c r="Q551" s="200"/>
      <c r="R551" s="200"/>
      <c r="S551" s="200"/>
      <c r="T551" s="200"/>
      <c r="U551" s="200"/>
      <c r="V551" s="200"/>
      <c r="W551" s="200"/>
      <c r="X551" s="200"/>
      <c r="Y551" s="200"/>
      <c r="Z551" s="200"/>
      <c r="AA551" s="200"/>
      <c r="AB551" s="200"/>
      <c r="AC551" s="200"/>
      <c r="AD551" s="200"/>
      <c r="AE551" s="200"/>
    </row>
    <row r="552" customFormat="false" ht="12.75" hidden="false" customHeight="true" outlineLevel="0" collapsed="false">
      <c r="A552" s="200"/>
      <c r="B552" s="200"/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200"/>
      <c r="P552" s="200"/>
      <c r="Q552" s="200"/>
      <c r="R552" s="200"/>
      <c r="S552" s="200"/>
      <c r="T552" s="200"/>
      <c r="U552" s="200"/>
      <c r="V552" s="200"/>
      <c r="W552" s="200"/>
      <c r="X552" s="200"/>
      <c r="Y552" s="200"/>
      <c r="Z552" s="200"/>
      <c r="AA552" s="200"/>
      <c r="AB552" s="200"/>
      <c r="AC552" s="200"/>
      <c r="AD552" s="200"/>
      <c r="AE552" s="200"/>
    </row>
    <row r="553" customFormat="false" ht="12.75" hidden="false" customHeight="true" outlineLevel="0" collapsed="false">
      <c r="A553" s="200"/>
      <c r="B553" s="200"/>
      <c r="C553" s="200"/>
      <c r="D553" s="200"/>
      <c r="E553" s="200"/>
      <c r="F553" s="200"/>
      <c r="G553" s="200"/>
      <c r="H553" s="200"/>
      <c r="I553" s="200"/>
      <c r="J553" s="200"/>
      <c r="K553" s="200"/>
      <c r="L553" s="200"/>
      <c r="M553" s="200"/>
      <c r="N553" s="200"/>
      <c r="O553" s="200"/>
      <c r="P553" s="200"/>
      <c r="Q553" s="200"/>
      <c r="R553" s="200"/>
      <c r="S553" s="200"/>
      <c r="T553" s="200"/>
      <c r="U553" s="200"/>
      <c r="V553" s="200"/>
      <c r="W553" s="200"/>
      <c r="X553" s="200"/>
      <c r="Y553" s="200"/>
      <c r="Z553" s="200"/>
      <c r="AA553" s="200"/>
      <c r="AB553" s="200"/>
      <c r="AC553" s="200"/>
      <c r="AD553" s="200"/>
      <c r="AE553" s="200"/>
    </row>
    <row r="554" customFormat="false" ht="12.75" hidden="false" customHeight="true" outlineLevel="0" collapsed="false">
      <c r="A554" s="200"/>
      <c r="B554" s="200"/>
      <c r="C554" s="200"/>
      <c r="D554" s="200"/>
      <c r="E554" s="200"/>
      <c r="F554" s="200"/>
      <c r="G554" s="200"/>
      <c r="H554" s="200"/>
      <c r="I554" s="200"/>
      <c r="J554" s="200"/>
      <c r="K554" s="200"/>
      <c r="L554" s="200"/>
      <c r="M554" s="200"/>
      <c r="N554" s="200"/>
      <c r="O554" s="200"/>
      <c r="P554" s="200"/>
      <c r="Q554" s="200"/>
      <c r="R554" s="200"/>
      <c r="S554" s="200"/>
      <c r="T554" s="200"/>
      <c r="U554" s="200"/>
      <c r="V554" s="200"/>
      <c r="W554" s="200"/>
      <c r="X554" s="200"/>
      <c r="Y554" s="200"/>
      <c r="Z554" s="200"/>
      <c r="AA554" s="200"/>
      <c r="AB554" s="200"/>
      <c r="AC554" s="200"/>
      <c r="AD554" s="200"/>
      <c r="AE554" s="200"/>
    </row>
    <row r="555" customFormat="false" ht="12.75" hidden="false" customHeight="true" outlineLevel="0" collapsed="false">
      <c r="A555" s="200"/>
      <c r="B555" s="200"/>
      <c r="C555" s="200"/>
      <c r="D555" s="200"/>
      <c r="E555" s="200"/>
      <c r="F555" s="200"/>
      <c r="G555" s="200"/>
      <c r="H555" s="200"/>
      <c r="I555" s="200"/>
      <c r="J555" s="200"/>
      <c r="K555" s="200"/>
      <c r="L555" s="200"/>
      <c r="M555" s="200"/>
      <c r="N555" s="200"/>
      <c r="O555" s="200"/>
      <c r="P555" s="200"/>
      <c r="Q555" s="200"/>
      <c r="R555" s="200"/>
      <c r="S555" s="200"/>
      <c r="T555" s="200"/>
      <c r="U555" s="200"/>
      <c r="V555" s="200"/>
      <c r="W555" s="200"/>
      <c r="X555" s="200"/>
      <c r="Y555" s="200"/>
      <c r="Z555" s="200"/>
      <c r="AA555" s="200"/>
      <c r="AB555" s="200"/>
      <c r="AC555" s="200"/>
      <c r="AD555" s="200"/>
      <c r="AE555" s="200"/>
    </row>
    <row r="556" customFormat="false" ht="12.75" hidden="false" customHeight="true" outlineLevel="0" collapsed="false">
      <c r="A556" s="200"/>
      <c r="B556" s="200"/>
      <c r="C556" s="200"/>
      <c r="D556" s="200"/>
      <c r="E556" s="200"/>
      <c r="F556" s="200"/>
      <c r="G556" s="200"/>
      <c r="H556" s="200"/>
      <c r="I556" s="200"/>
      <c r="J556" s="200"/>
      <c r="K556" s="200"/>
      <c r="L556" s="200"/>
      <c r="M556" s="200"/>
      <c r="N556" s="200"/>
      <c r="O556" s="200"/>
      <c r="P556" s="200"/>
      <c r="Q556" s="200"/>
      <c r="R556" s="200"/>
      <c r="S556" s="200"/>
      <c r="T556" s="200"/>
      <c r="U556" s="200"/>
      <c r="V556" s="200"/>
      <c r="W556" s="200"/>
      <c r="X556" s="200"/>
      <c r="Y556" s="200"/>
      <c r="Z556" s="200"/>
      <c r="AA556" s="200"/>
      <c r="AB556" s="200"/>
      <c r="AC556" s="200"/>
      <c r="AD556" s="200"/>
      <c r="AE556" s="200"/>
    </row>
    <row r="557" customFormat="false" ht="12.75" hidden="false" customHeight="true" outlineLevel="0" collapsed="false">
      <c r="A557" s="200"/>
      <c r="B557" s="200"/>
      <c r="C557" s="200"/>
      <c r="D557" s="200"/>
      <c r="E557" s="200"/>
      <c r="F557" s="200"/>
      <c r="G557" s="200"/>
      <c r="H557" s="200"/>
      <c r="I557" s="200"/>
      <c r="J557" s="200"/>
      <c r="K557" s="200"/>
      <c r="L557" s="200"/>
      <c r="M557" s="200"/>
      <c r="N557" s="200"/>
      <c r="O557" s="200"/>
      <c r="P557" s="200"/>
      <c r="Q557" s="200"/>
      <c r="R557" s="200"/>
      <c r="S557" s="200"/>
      <c r="T557" s="200"/>
      <c r="U557" s="200"/>
      <c r="V557" s="200"/>
      <c r="W557" s="200"/>
      <c r="X557" s="200"/>
      <c r="Y557" s="200"/>
      <c r="Z557" s="200"/>
      <c r="AA557" s="200"/>
      <c r="AB557" s="200"/>
      <c r="AC557" s="200"/>
      <c r="AD557" s="200"/>
      <c r="AE557" s="200"/>
    </row>
    <row r="558" customFormat="false" ht="12.75" hidden="false" customHeight="true" outlineLevel="0" collapsed="false">
      <c r="A558" s="200"/>
      <c r="B558" s="200"/>
      <c r="C558" s="200"/>
      <c r="D558" s="200"/>
      <c r="E558" s="200"/>
      <c r="F558" s="200"/>
      <c r="G558" s="200"/>
      <c r="H558" s="200"/>
      <c r="I558" s="200"/>
      <c r="J558" s="200"/>
      <c r="K558" s="200"/>
      <c r="L558" s="200"/>
      <c r="M558" s="200"/>
      <c r="N558" s="200"/>
      <c r="O558" s="200"/>
      <c r="P558" s="200"/>
      <c r="Q558" s="200"/>
      <c r="R558" s="200"/>
      <c r="S558" s="200"/>
      <c r="T558" s="200"/>
      <c r="U558" s="200"/>
      <c r="V558" s="200"/>
      <c r="W558" s="200"/>
      <c r="X558" s="200"/>
      <c r="Y558" s="200"/>
      <c r="Z558" s="200"/>
      <c r="AA558" s="200"/>
      <c r="AB558" s="200"/>
      <c r="AC558" s="200"/>
      <c r="AD558" s="200"/>
      <c r="AE558" s="200"/>
    </row>
    <row r="559" customFormat="false" ht="12.75" hidden="false" customHeight="true" outlineLevel="0" collapsed="false">
      <c r="A559" s="200"/>
      <c r="B559" s="200"/>
      <c r="C559" s="200"/>
      <c r="D559" s="200"/>
      <c r="E559" s="200"/>
      <c r="F559" s="200"/>
      <c r="G559" s="200"/>
      <c r="H559" s="200"/>
      <c r="I559" s="200"/>
      <c r="J559" s="200"/>
      <c r="K559" s="200"/>
      <c r="L559" s="200"/>
      <c r="M559" s="200"/>
      <c r="N559" s="200"/>
      <c r="O559" s="200"/>
      <c r="P559" s="200"/>
      <c r="Q559" s="200"/>
      <c r="R559" s="200"/>
      <c r="S559" s="200"/>
      <c r="T559" s="200"/>
      <c r="U559" s="200"/>
      <c r="V559" s="200"/>
      <c r="W559" s="200"/>
      <c r="X559" s="200"/>
      <c r="Y559" s="200"/>
      <c r="Z559" s="200"/>
      <c r="AA559" s="200"/>
      <c r="AB559" s="200"/>
      <c r="AC559" s="200"/>
      <c r="AD559" s="200"/>
      <c r="AE559" s="200"/>
    </row>
    <row r="560" customFormat="false" ht="12.75" hidden="false" customHeight="true" outlineLevel="0" collapsed="false">
      <c r="A560" s="200"/>
      <c r="B560" s="200"/>
      <c r="C560" s="200"/>
      <c r="D560" s="200"/>
      <c r="E560" s="200"/>
      <c r="F560" s="200"/>
      <c r="G560" s="200"/>
      <c r="H560" s="200"/>
      <c r="I560" s="200"/>
      <c r="J560" s="200"/>
      <c r="K560" s="200"/>
      <c r="L560" s="200"/>
      <c r="M560" s="200"/>
      <c r="N560" s="200"/>
      <c r="O560" s="200"/>
      <c r="P560" s="200"/>
      <c r="Q560" s="200"/>
      <c r="R560" s="200"/>
      <c r="S560" s="200"/>
      <c r="T560" s="200"/>
      <c r="U560" s="200"/>
      <c r="V560" s="200"/>
      <c r="W560" s="200"/>
      <c r="X560" s="200"/>
      <c r="Y560" s="200"/>
      <c r="Z560" s="200"/>
      <c r="AA560" s="200"/>
      <c r="AB560" s="200"/>
      <c r="AC560" s="200"/>
      <c r="AD560" s="200"/>
      <c r="AE560" s="200"/>
    </row>
    <row r="561" customFormat="false" ht="12.75" hidden="false" customHeight="true" outlineLevel="0" collapsed="false">
      <c r="A561" s="200"/>
      <c r="B561" s="200"/>
      <c r="C561" s="200"/>
      <c r="D561" s="200"/>
      <c r="E561" s="200"/>
      <c r="F561" s="200"/>
      <c r="G561" s="200"/>
      <c r="H561" s="200"/>
      <c r="I561" s="200"/>
      <c r="J561" s="200"/>
      <c r="K561" s="200"/>
      <c r="L561" s="200"/>
      <c r="M561" s="200"/>
      <c r="N561" s="200"/>
      <c r="O561" s="200"/>
      <c r="P561" s="200"/>
      <c r="Q561" s="200"/>
      <c r="R561" s="200"/>
      <c r="S561" s="200"/>
      <c r="T561" s="200"/>
      <c r="U561" s="200"/>
      <c r="V561" s="200"/>
      <c r="W561" s="200"/>
      <c r="X561" s="200"/>
      <c r="Y561" s="200"/>
      <c r="Z561" s="200"/>
      <c r="AA561" s="200"/>
      <c r="AB561" s="200"/>
      <c r="AC561" s="200"/>
      <c r="AD561" s="200"/>
      <c r="AE561" s="200"/>
    </row>
    <row r="562" customFormat="false" ht="12.75" hidden="false" customHeight="true" outlineLevel="0" collapsed="false">
      <c r="A562" s="200"/>
      <c r="B562" s="200"/>
      <c r="C562" s="200"/>
      <c r="D562" s="200"/>
      <c r="E562" s="200"/>
      <c r="F562" s="200"/>
      <c r="G562" s="200"/>
      <c r="H562" s="200"/>
      <c r="I562" s="200"/>
      <c r="J562" s="200"/>
      <c r="K562" s="200"/>
      <c r="L562" s="200"/>
      <c r="M562" s="200"/>
      <c r="N562" s="200"/>
      <c r="O562" s="200"/>
      <c r="P562" s="200"/>
      <c r="Q562" s="200"/>
      <c r="R562" s="200"/>
      <c r="S562" s="200"/>
      <c r="T562" s="200"/>
      <c r="U562" s="200"/>
      <c r="V562" s="200"/>
      <c r="W562" s="200"/>
      <c r="X562" s="200"/>
      <c r="Y562" s="200"/>
      <c r="Z562" s="200"/>
      <c r="AA562" s="200"/>
      <c r="AB562" s="200"/>
      <c r="AC562" s="200"/>
      <c r="AD562" s="200"/>
      <c r="AE562" s="200"/>
    </row>
    <row r="563" customFormat="false" ht="12.75" hidden="false" customHeight="true" outlineLevel="0" collapsed="false">
      <c r="A563" s="200"/>
      <c r="B563" s="200"/>
      <c r="C563" s="200"/>
      <c r="D563" s="200"/>
      <c r="E563" s="200"/>
      <c r="F563" s="200"/>
      <c r="G563" s="200"/>
      <c r="H563" s="200"/>
      <c r="I563" s="200"/>
      <c r="J563" s="200"/>
      <c r="K563" s="200"/>
      <c r="L563" s="200"/>
      <c r="M563" s="200"/>
      <c r="N563" s="200"/>
      <c r="O563" s="200"/>
      <c r="P563" s="200"/>
      <c r="Q563" s="200"/>
      <c r="R563" s="200"/>
      <c r="S563" s="200"/>
      <c r="T563" s="200"/>
      <c r="U563" s="200"/>
      <c r="V563" s="200"/>
      <c r="W563" s="200"/>
      <c r="X563" s="200"/>
      <c r="Y563" s="200"/>
      <c r="Z563" s="200"/>
      <c r="AA563" s="200"/>
      <c r="AB563" s="200"/>
      <c r="AC563" s="200"/>
      <c r="AD563" s="200"/>
      <c r="AE563" s="200"/>
    </row>
    <row r="564" customFormat="false" ht="12.75" hidden="false" customHeight="true" outlineLevel="0" collapsed="false">
      <c r="A564" s="200"/>
      <c r="B564" s="200"/>
      <c r="C564" s="200"/>
      <c r="D564" s="200"/>
      <c r="E564" s="200"/>
      <c r="F564" s="200"/>
      <c r="G564" s="200"/>
      <c r="H564" s="200"/>
      <c r="I564" s="200"/>
      <c r="J564" s="200"/>
      <c r="K564" s="200"/>
      <c r="L564" s="200"/>
      <c r="M564" s="200"/>
      <c r="N564" s="200"/>
      <c r="O564" s="200"/>
      <c r="P564" s="200"/>
      <c r="Q564" s="200"/>
      <c r="R564" s="200"/>
      <c r="S564" s="200"/>
      <c r="T564" s="200"/>
      <c r="U564" s="200"/>
      <c r="V564" s="200"/>
      <c r="W564" s="200"/>
      <c r="X564" s="200"/>
      <c r="Y564" s="200"/>
      <c r="Z564" s="200"/>
      <c r="AA564" s="200"/>
      <c r="AB564" s="200"/>
      <c r="AC564" s="200"/>
      <c r="AD564" s="200"/>
      <c r="AE564" s="200"/>
    </row>
    <row r="565" customFormat="false" ht="12.75" hidden="false" customHeight="true" outlineLevel="0" collapsed="false">
      <c r="A565" s="200"/>
      <c r="B565" s="200"/>
      <c r="C565" s="200"/>
      <c r="D565" s="200"/>
      <c r="E565" s="200"/>
      <c r="F565" s="200"/>
      <c r="G565" s="200"/>
      <c r="H565" s="200"/>
      <c r="I565" s="200"/>
      <c r="J565" s="200"/>
      <c r="K565" s="200"/>
      <c r="L565" s="200"/>
      <c r="M565" s="200"/>
      <c r="N565" s="200"/>
      <c r="O565" s="200"/>
      <c r="P565" s="200"/>
      <c r="Q565" s="200"/>
      <c r="R565" s="200"/>
      <c r="S565" s="200"/>
      <c r="T565" s="200"/>
      <c r="U565" s="200"/>
      <c r="V565" s="200"/>
      <c r="W565" s="200"/>
      <c r="X565" s="200"/>
      <c r="Y565" s="200"/>
      <c r="Z565" s="200"/>
      <c r="AA565" s="200"/>
      <c r="AB565" s="200"/>
      <c r="AC565" s="200"/>
      <c r="AD565" s="200"/>
      <c r="AE565" s="200"/>
    </row>
    <row r="566" customFormat="false" ht="12.75" hidden="false" customHeight="true" outlineLevel="0" collapsed="false">
      <c r="A566" s="200"/>
      <c r="B566" s="200"/>
      <c r="C566" s="200"/>
      <c r="D566" s="200"/>
      <c r="E566" s="200"/>
      <c r="F566" s="200"/>
      <c r="G566" s="200"/>
      <c r="H566" s="200"/>
      <c r="I566" s="200"/>
      <c r="J566" s="200"/>
      <c r="K566" s="200"/>
      <c r="L566" s="200"/>
      <c r="M566" s="200"/>
      <c r="N566" s="200"/>
      <c r="O566" s="200"/>
      <c r="P566" s="200"/>
      <c r="Q566" s="200"/>
      <c r="R566" s="200"/>
      <c r="S566" s="200"/>
      <c r="T566" s="200"/>
      <c r="U566" s="200"/>
      <c r="V566" s="200"/>
      <c r="W566" s="200"/>
      <c r="X566" s="200"/>
      <c r="Y566" s="200"/>
      <c r="Z566" s="200"/>
      <c r="AA566" s="200"/>
      <c r="AB566" s="200"/>
      <c r="AC566" s="200"/>
      <c r="AD566" s="200"/>
      <c r="AE566" s="200"/>
    </row>
    <row r="567" customFormat="false" ht="12.75" hidden="false" customHeight="true" outlineLevel="0" collapsed="false">
      <c r="A567" s="200"/>
      <c r="B567" s="200"/>
      <c r="C567" s="200"/>
      <c r="D567" s="200"/>
      <c r="E567" s="200"/>
      <c r="F567" s="200"/>
      <c r="G567" s="200"/>
      <c r="H567" s="200"/>
      <c r="I567" s="200"/>
      <c r="J567" s="200"/>
      <c r="K567" s="200"/>
      <c r="L567" s="200"/>
      <c r="M567" s="200"/>
      <c r="N567" s="200"/>
      <c r="O567" s="200"/>
      <c r="P567" s="200"/>
      <c r="Q567" s="200"/>
      <c r="R567" s="200"/>
      <c r="S567" s="200"/>
      <c r="T567" s="200"/>
      <c r="U567" s="200"/>
      <c r="V567" s="200"/>
      <c r="W567" s="200"/>
      <c r="X567" s="200"/>
      <c r="Y567" s="200"/>
      <c r="Z567" s="200"/>
      <c r="AA567" s="200"/>
      <c r="AB567" s="200"/>
      <c r="AC567" s="200"/>
      <c r="AD567" s="200"/>
      <c r="AE567" s="200"/>
    </row>
    <row r="568" customFormat="false" ht="12.75" hidden="false" customHeight="true" outlineLevel="0" collapsed="false">
      <c r="A568" s="200"/>
      <c r="B568" s="200"/>
      <c r="C568" s="200"/>
      <c r="D568" s="200"/>
      <c r="E568" s="200"/>
      <c r="F568" s="200"/>
      <c r="G568" s="200"/>
      <c r="H568" s="200"/>
      <c r="I568" s="200"/>
      <c r="J568" s="200"/>
      <c r="K568" s="200"/>
      <c r="L568" s="200"/>
      <c r="M568" s="200"/>
      <c r="N568" s="200"/>
      <c r="O568" s="200"/>
      <c r="P568" s="200"/>
      <c r="Q568" s="200"/>
      <c r="R568" s="200"/>
      <c r="S568" s="200"/>
      <c r="T568" s="200"/>
      <c r="U568" s="200"/>
      <c r="V568" s="200"/>
      <c r="W568" s="200"/>
      <c r="X568" s="200"/>
      <c r="Y568" s="200"/>
      <c r="Z568" s="200"/>
      <c r="AA568" s="200"/>
      <c r="AB568" s="200"/>
      <c r="AC568" s="200"/>
      <c r="AD568" s="200"/>
      <c r="AE568" s="200"/>
    </row>
    <row r="569" customFormat="false" ht="12.75" hidden="false" customHeight="true" outlineLevel="0" collapsed="false">
      <c r="A569" s="200"/>
      <c r="B569" s="200"/>
      <c r="C569" s="200"/>
      <c r="D569" s="200"/>
      <c r="E569" s="200"/>
      <c r="F569" s="200"/>
      <c r="G569" s="200"/>
      <c r="H569" s="200"/>
      <c r="I569" s="200"/>
      <c r="J569" s="200"/>
      <c r="K569" s="200"/>
      <c r="L569" s="200"/>
      <c r="M569" s="200"/>
      <c r="N569" s="200"/>
      <c r="O569" s="200"/>
      <c r="P569" s="200"/>
      <c r="Q569" s="200"/>
      <c r="R569" s="200"/>
      <c r="S569" s="200"/>
      <c r="T569" s="200"/>
      <c r="U569" s="200"/>
      <c r="V569" s="200"/>
      <c r="W569" s="200"/>
      <c r="X569" s="200"/>
      <c r="Y569" s="200"/>
      <c r="Z569" s="200"/>
      <c r="AA569" s="200"/>
      <c r="AB569" s="200"/>
      <c r="AC569" s="200"/>
      <c r="AD569" s="200"/>
      <c r="AE569" s="200"/>
    </row>
    <row r="570" customFormat="false" ht="12.75" hidden="false" customHeight="true" outlineLevel="0" collapsed="false">
      <c r="A570" s="200"/>
      <c r="B570" s="200"/>
      <c r="C570" s="200"/>
      <c r="D570" s="200"/>
      <c r="E570" s="200"/>
      <c r="F570" s="200"/>
      <c r="G570" s="200"/>
      <c r="H570" s="200"/>
      <c r="I570" s="200"/>
      <c r="J570" s="200"/>
      <c r="K570" s="200"/>
      <c r="L570" s="200"/>
      <c r="M570" s="200"/>
      <c r="N570" s="200"/>
      <c r="O570" s="200"/>
      <c r="P570" s="200"/>
      <c r="Q570" s="200"/>
      <c r="R570" s="200"/>
      <c r="S570" s="200"/>
      <c r="T570" s="200"/>
      <c r="U570" s="200"/>
      <c r="V570" s="200"/>
      <c r="W570" s="200"/>
      <c r="X570" s="200"/>
      <c r="Y570" s="200"/>
      <c r="Z570" s="200"/>
      <c r="AA570" s="200"/>
      <c r="AB570" s="200"/>
      <c r="AC570" s="200"/>
      <c r="AD570" s="200"/>
      <c r="AE570" s="200"/>
    </row>
    <row r="571" customFormat="false" ht="12.75" hidden="false" customHeight="true" outlineLevel="0" collapsed="false">
      <c r="A571" s="200"/>
      <c r="B571" s="200"/>
      <c r="C571" s="200"/>
      <c r="D571" s="200"/>
      <c r="E571" s="200"/>
      <c r="F571" s="200"/>
      <c r="G571" s="200"/>
      <c r="H571" s="200"/>
      <c r="I571" s="200"/>
      <c r="J571" s="200"/>
      <c r="K571" s="200"/>
      <c r="L571" s="200"/>
      <c r="M571" s="200"/>
      <c r="N571" s="200"/>
      <c r="O571" s="200"/>
      <c r="P571" s="200"/>
      <c r="Q571" s="200"/>
      <c r="R571" s="200"/>
      <c r="S571" s="200"/>
      <c r="T571" s="200"/>
      <c r="U571" s="200"/>
      <c r="V571" s="200"/>
      <c r="W571" s="200"/>
      <c r="X571" s="200"/>
      <c r="Y571" s="200"/>
      <c r="Z571" s="200"/>
      <c r="AA571" s="200"/>
      <c r="AB571" s="200"/>
      <c r="AC571" s="200"/>
      <c r="AD571" s="200"/>
      <c r="AE571" s="200"/>
    </row>
    <row r="572" customFormat="false" ht="12.75" hidden="false" customHeight="true" outlineLevel="0" collapsed="false">
      <c r="A572" s="200"/>
      <c r="B572" s="200"/>
      <c r="C572" s="200"/>
      <c r="D572" s="200"/>
      <c r="E572" s="200"/>
      <c r="F572" s="200"/>
      <c r="G572" s="200"/>
      <c r="H572" s="200"/>
      <c r="I572" s="200"/>
      <c r="J572" s="200"/>
      <c r="K572" s="200"/>
      <c r="L572" s="200"/>
      <c r="M572" s="200"/>
      <c r="N572" s="200"/>
      <c r="O572" s="200"/>
      <c r="P572" s="200"/>
      <c r="Q572" s="200"/>
      <c r="R572" s="200"/>
      <c r="S572" s="200"/>
      <c r="T572" s="200"/>
      <c r="U572" s="200"/>
      <c r="V572" s="200"/>
      <c r="W572" s="200"/>
      <c r="X572" s="200"/>
      <c r="Y572" s="200"/>
      <c r="Z572" s="200"/>
      <c r="AA572" s="200"/>
      <c r="AB572" s="200"/>
      <c r="AC572" s="200"/>
      <c r="AD572" s="200"/>
      <c r="AE572" s="200"/>
    </row>
    <row r="573" customFormat="false" ht="12.75" hidden="false" customHeight="true" outlineLevel="0" collapsed="false">
      <c r="A573" s="200"/>
      <c r="B573" s="200"/>
      <c r="C573" s="200"/>
      <c r="D573" s="200"/>
      <c r="E573" s="200"/>
      <c r="F573" s="200"/>
      <c r="G573" s="200"/>
      <c r="H573" s="200"/>
      <c r="I573" s="200"/>
      <c r="J573" s="200"/>
      <c r="K573" s="200"/>
      <c r="L573" s="200"/>
      <c r="M573" s="200"/>
      <c r="N573" s="200"/>
      <c r="O573" s="200"/>
      <c r="P573" s="200"/>
      <c r="Q573" s="200"/>
      <c r="R573" s="200"/>
      <c r="S573" s="200"/>
      <c r="T573" s="200"/>
      <c r="U573" s="200"/>
      <c r="V573" s="200"/>
      <c r="W573" s="200"/>
      <c r="X573" s="200"/>
      <c r="Y573" s="200"/>
      <c r="Z573" s="200"/>
      <c r="AA573" s="200"/>
      <c r="AB573" s="200"/>
      <c r="AC573" s="200"/>
      <c r="AD573" s="200"/>
      <c r="AE573" s="200"/>
    </row>
    <row r="574" customFormat="false" ht="12.75" hidden="false" customHeight="true" outlineLevel="0" collapsed="false">
      <c r="A574" s="200"/>
      <c r="B574" s="200"/>
      <c r="C574" s="200"/>
      <c r="D574" s="200"/>
      <c r="E574" s="200"/>
      <c r="F574" s="200"/>
      <c r="G574" s="200"/>
      <c r="H574" s="200"/>
      <c r="I574" s="200"/>
      <c r="J574" s="200"/>
      <c r="K574" s="200"/>
      <c r="L574" s="200"/>
      <c r="M574" s="200"/>
      <c r="N574" s="200"/>
      <c r="O574" s="200"/>
      <c r="P574" s="200"/>
      <c r="Q574" s="200"/>
      <c r="R574" s="200"/>
      <c r="S574" s="200"/>
      <c r="T574" s="200"/>
      <c r="U574" s="200"/>
      <c r="V574" s="200"/>
      <c r="W574" s="200"/>
      <c r="X574" s="200"/>
      <c r="Y574" s="200"/>
      <c r="Z574" s="200"/>
      <c r="AA574" s="200"/>
      <c r="AB574" s="200"/>
      <c r="AC574" s="200"/>
      <c r="AD574" s="200"/>
      <c r="AE574" s="200"/>
    </row>
    <row r="575" customFormat="false" ht="12.75" hidden="false" customHeight="true" outlineLevel="0" collapsed="false">
      <c r="A575" s="200"/>
      <c r="B575" s="200"/>
      <c r="C575" s="200"/>
      <c r="D575" s="200"/>
      <c r="E575" s="200"/>
      <c r="F575" s="200"/>
      <c r="G575" s="200"/>
      <c r="H575" s="200"/>
      <c r="I575" s="200"/>
      <c r="J575" s="200"/>
      <c r="K575" s="200"/>
      <c r="L575" s="200"/>
      <c r="M575" s="200"/>
      <c r="N575" s="200"/>
      <c r="O575" s="200"/>
      <c r="P575" s="200"/>
      <c r="Q575" s="200"/>
      <c r="R575" s="200"/>
      <c r="S575" s="200"/>
      <c r="T575" s="200"/>
      <c r="U575" s="200"/>
      <c r="V575" s="200"/>
      <c r="W575" s="200"/>
      <c r="X575" s="200"/>
      <c r="Y575" s="200"/>
      <c r="Z575" s="200"/>
      <c r="AA575" s="200"/>
      <c r="AB575" s="200"/>
      <c r="AC575" s="200"/>
      <c r="AD575" s="200"/>
      <c r="AE575" s="200"/>
    </row>
    <row r="576" customFormat="false" ht="12.75" hidden="false" customHeight="true" outlineLevel="0" collapsed="false">
      <c r="A576" s="200"/>
      <c r="B576" s="200"/>
      <c r="C576" s="200"/>
      <c r="D576" s="200"/>
      <c r="E576" s="200"/>
      <c r="F576" s="200"/>
      <c r="G576" s="200"/>
      <c r="H576" s="200"/>
      <c r="I576" s="200"/>
      <c r="J576" s="200"/>
      <c r="K576" s="200"/>
      <c r="L576" s="200"/>
      <c r="M576" s="200"/>
      <c r="N576" s="200"/>
      <c r="O576" s="200"/>
      <c r="P576" s="200"/>
      <c r="Q576" s="200"/>
      <c r="R576" s="200"/>
      <c r="S576" s="200"/>
      <c r="T576" s="200"/>
      <c r="U576" s="200"/>
      <c r="V576" s="200"/>
      <c r="W576" s="200"/>
      <c r="X576" s="200"/>
      <c r="Y576" s="200"/>
      <c r="Z576" s="200"/>
      <c r="AA576" s="200"/>
      <c r="AB576" s="200"/>
      <c r="AC576" s="200"/>
      <c r="AD576" s="200"/>
      <c r="AE576" s="200"/>
    </row>
    <row r="577" customFormat="false" ht="12.75" hidden="false" customHeight="true" outlineLevel="0" collapsed="false">
      <c r="A577" s="200"/>
      <c r="B577" s="200"/>
      <c r="C577" s="200"/>
      <c r="D577" s="200"/>
      <c r="E577" s="200"/>
      <c r="F577" s="200"/>
      <c r="G577" s="200"/>
      <c r="H577" s="200"/>
      <c r="I577" s="200"/>
      <c r="J577" s="200"/>
      <c r="K577" s="200"/>
      <c r="L577" s="200"/>
      <c r="M577" s="200"/>
      <c r="N577" s="200"/>
      <c r="O577" s="200"/>
      <c r="P577" s="200"/>
      <c r="Q577" s="200"/>
      <c r="R577" s="200"/>
      <c r="S577" s="200"/>
      <c r="T577" s="200"/>
      <c r="U577" s="200"/>
      <c r="V577" s="200"/>
      <c r="W577" s="200"/>
      <c r="X577" s="200"/>
      <c r="Y577" s="200"/>
      <c r="Z577" s="200"/>
      <c r="AA577" s="200"/>
      <c r="AB577" s="200"/>
      <c r="AC577" s="200"/>
      <c r="AD577" s="200"/>
      <c r="AE577" s="200"/>
    </row>
    <row r="578" customFormat="false" ht="12.75" hidden="false" customHeight="true" outlineLevel="0" collapsed="false">
      <c r="A578" s="200"/>
      <c r="B578" s="200"/>
      <c r="C578" s="200"/>
      <c r="D578" s="200"/>
      <c r="E578" s="200"/>
      <c r="F578" s="200"/>
      <c r="G578" s="200"/>
      <c r="H578" s="200"/>
      <c r="I578" s="200"/>
      <c r="J578" s="200"/>
      <c r="K578" s="200"/>
      <c r="L578" s="200"/>
      <c r="M578" s="200"/>
      <c r="N578" s="200"/>
      <c r="O578" s="200"/>
      <c r="P578" s="200"/>
      <c r="Q578" s="200"/>
      <c r="R578" s="200"/>
      <c r="S578" s="200"/>
      <c r="T578" s="200"/>
      <c r="U578" s="200"/>
      <c r="V578" s="200"/>
      <c r="W578" s="200"/>
      <c r="X578" s="200"/>
      <c r="Y578" s="200"/>
      <c r="Z578" s="200"/>
      <c r="AA578" s="200"/>
      <c r="AB578" s="200"/>
      <c r="AC578" s="200"/>
      <c r="AD578" s="200"/>
      <c r="AE578" s="200"/>
    </row>
    <row r="579" customFormat="false" ht="12.75" hidden="false" customHeight="true" outlineLevel="0" collapsed="false">
      <c r="A579" s="200"/>
      <c r="B579" s="200"/>
      <c r="C579" s="200"/>
      <c r="D579" s="200"/>
      <c r="E579" s="200"/>
      <c r="F579" s="200"/>
      <c r="G579" s="200"/>
      <c r="H579" s="200"/>
      <c r="I579" s="200"/>
      <c r="J579" s="200"/>
      <c r="K579" s="200"/>
      <c r="L579" s="200"/>
      <c r="M579" s="200"/>
      <c r="N579" s="200"/>
      <c r="O579" s="200"/>
      <c r="P579" s="200"/>
      <c r="Q579" s="200"/>
      <c r="R579" s="200"/>
      <c r="S579" s="200"/>
      <c r="T579" s="200"/>
      <c r="U579" s="200"/>
      <c r="V579" s="200"/>
      <c r="W579" s="200"/>
      <c r="X579" s="200"/>
      <c r="Y579" s="200"/>
      <c r="Z579" s="200"/>
      <c r="AA579" s="200"/>
      <c r="AB579" s="200"/>
      <c r="AC579" s="200"/>
      <c r="AD579" s="200"/>
      <c r="AE579" s="200"/>
    </row>
    <row r="580" customFormat="false" ht="12.75" hidden="false" customHeight="true" outlineLevel="0" collapsed="false">
      <c r="A580" s="200"/>
      <c r="B580" s="200"/>
      <c r="C580" s="200"/>
      <c r="D580" s="200"/>
      <c r="E580" s="200"/>
      <c r="F580" s="200"/>
      <c r="G580" s="200"/>
      <c r="H580" s="200"/>
      <c r="I580" s="200"/>
      <c r="J580" s="200"/>
      <c r="K580" s="200"/>
      <c r="L580" s="200"/>
      <c r="M580" s="200"/>
      <c r="N580" s="200"/>
      <c r="O580" s="200"/>
      <c r="P580" s="200"/>
      <c r="Q580" s="200"/>
      <c r="R580" s="200"/>
      <c r="S580" s="200"/>
      <c r="T580" s="200"/>
      <c r="U580" s="200"/>
      <c r="V580" s="200"/>
      <c r="W580" s="200"/>
      <c r="X580" s="200"/>
      <c r="Y580" s="200"/>
      <c r="Z580" s="200"/>
      <c r="AA580" s="200"/>
      <c r="AB580" s="200"/>
      <c r="AC580" s="200"/>
      <c r="AD580" s="200"/>
      <c r="AE580" s="200"/>
    </row>
    <row r="581" customFormat="false" ht="12.75" hidden="false" customHeight="true" outlineLevel="0" collapsed="false">
      <c r="A581" s="200"/>
      <c r="B581" s="200"/>
      <c r="C581" s="200"/>
      <c r="D581" s="200"/>
      <c r="E581" s="200"/>
      <c r="F581" s="200"/>
      <c r="G581" s="200"/>
      <c r="H581" s="200"/>
      <c r="I581" s="200"/>
      <c r="J581" s="200"/>
      <c r="K581" s="200"/>
      <c r="L581" s="200"/>
      <c r="M581" s="200"/>
      <c r="N581" s="200"/>
      <c r="O581" s="200"/>
      <c r="P581" s="200"/>
      <c r="Q581" s="200"/>
      <c r="R581" s="200"/>
      <c r="S581" s="200"/>
      <c r="T581" s="200"/>
      <c r="U581" s="200"/>
      <c r="V581" s="200"/>
      <c r="W581" s="200"/>
      <c r="X581" s="200"/>
      <c r="Y581" s="200"/>
      <c r="Z581" s="200"/>
      <c r="AA581" s="200"/>
      <c r="AB581" s="200"/>
      <c r="AC581" s="200"/>
      <c r="AD581" s="200"/>
      <c r="AE581" s="200"/>
    </row>
    <row r="582" customFormat="false" ht="12.75" hidden="false" customHeight="true" outlineLevel="0" collapsed="false">
      <c r="A582" s="200"/>
      <c r="B582" s="200"/>
      <c r="C582" s="200"/>
      <c r="D582" s="200"/>
      <c r="E582" s="200"/>
      <c r="F582" s="200"/>
      <c r="G582" s="200"/>
      <c r="H582" s="200"/>
      <c r="I582" s="200"/>
      <c r="J582" s="200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0"/>
      <c r="V582" s="200"/>
      <c r="W582" s="200"/>
      <c r="X582" s="200"/>
      <c r="Y582" s="200"/>
      <c r="Z582" s="200"/>
      <c r="AA582" s="200"/>
      <c r="AB582" s="200"/>
      <c r="AC582" s="200"/>
      <c r="AD582" s="200"/>
      <c r="AE582" s="200"/>
    </row>
    <row r="583" customFormat="false" ht="12.75" hidden="false" customHeight="true" outlineLevel="0" collapsed="false">
      <c r="A583" s="200"/>
      <c r="B583" s="200"/>
      <c r="C583" s="200"/>
      <c r="D583" s="200"/>
      <c r="E583" s="200"/>
      <c r="F583" s="200"/>
      <c r="G583" s="200"/>
      <c r="H583" s="200"/>
      <c r="I583" s="200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0"/>
      <c r="W583" s="200"/>
      <c r="X583" s="200"/>
      <c r="Y583" s="200"/>
      <c r="Z583" s="200"/>
      <c r="AA583" s="200"/>
      <c r="AB583" s="200"/>
      <c r="AC583" s="200"/>
      <c r="AD583" s="200"/>
      <c r="AE583" s="200"/>
    </row>
    <row r="584" customFormat="false" ht="12.75" hidden="false" customHeight="true" outlineLevel="0" collapsed="false">
      <c r="A584" s="200"/>
      <c r="B584" s="200"/>
      <c r="C584" s="200"/>
      <c r="D584" s="200"/>
      <c r="E584" s="200"/>
      <c r="F584" s="200"/>
      <c r="G584" s="200"/>
      <c r="H584" s="200"/>
      <c r="I584" s="200"/>
      <c r="J584" s="200"/>
      <c r="K584" s="200"/>
      <c r="L584" s="200"/>
      <c r="M584" s="200"/>
      <c r="N584" s="200"/>
      <c r="O584" s="200"/>
      <c r="P584" s="200"/>
      <c r="Q584" s="200"/>
      <c r="R584" s="200"/>
      <c r="S584" s="200"/>
      <c r="T584" s="200"/>
      <c r="U584" s="200"/>
      <c r="V584" s="200"/>
      <c r="W584" s="200"/>
      <c r="X584" s="200"/>
      <c r="Y584" s="200"/>
      <c r="Z584" s="200"/>
      <c r="AA584" s="200"/>
      <c r="AB584" s="200"/>
      <c r="AC584" s="200"/>
      <c r="AD584" s="200"/>
      <c r="AE584" s="200"/>
    </row>
    <row r="585" customFormat="false" ht="12.75" hidden="false" customHeight="true" outlineLevel="0" collapsed="false">
      <c r="A585" s="200"/>
      <c r="B585" s="200"/>
      <c r="C585" s="200"/>
      <c r="D585" s="200"/>
      <c r="E585" s="200"/>
      <c r="F585" s="200"/>
      <c r="G585" s="200"/>
      <c r="H585" s="200"/>
      <c r="I585" s="200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0"/>
      <c r="W585" s="200"/>
      <c r="X585" s="200"/>
      <c r="Y585" s="200"/>
      <c r="Z585" s="200"/>
      <c r="AA585" s="200"/>
      <c r="AB585" s="200"/>
      <c r="AC585" s="200"/>
      <c r="AD585" s="200"/>
      <c r="AE585" s="200"/>
    </row>
    <row r="586" customFormat="false" ht="12.75" hidden="false" customHeight="true" outlineLevel="0" collapsed="false">
      <c r="A586" s="200"/>
      <c r="B586" s="200"/>
      <c r="C586" s="200"/>
      <c r="D586" s="200"/>
      <c r="E586" s="200"/>
      <c r="F586" s="200"/>
      <c r="G586" s="200"/>
      <c r="H586" s="200"/>
      <c r="I586" s="200"/>
      <c r="J586" s="200"/>
      <c r="K586" s="200"/>
      <c r="L586" s="200"/>
      <c r="M586" s="200"/>
      <c r="N586" s="200"/>
      <c r="O586" s="200"/>
      <c r="P586" s="200"/>
      <c r="Q586" s="200"/>
      <c r="R586" s="200"/>
      <c r="S586" s="200"/>
      <c r="T586" s="200"/>
      <c r="U586" s="200"/>
      <c r="V586" s="200"/>
      <c r="W586" s="200"/>
      <c r="X586" s="200"/>
      <c r="Y586" s="200"/>
      <c r="Z586" s="200"/>
      <c r="AA586" s="200"/>
      <c r="AB586" s="200"/>
      <c r="AC586" s="200"/>
      <c r="AD586" s="200"/>
      <c r="AE586" s="200"/>
    </row>
    <row r="587" customFormat="false" ht="12.75" hidden="false" customHeight="true" outlineLevel="0" collapsed="false">
      <c r="A587" s="200"/>
      <c r="B587" s="200"/>
      <c r="C587" s="200"/>
      <c r="D587" s="200"/>
      <c r="E587" s="200"/>
      <c r="F587" s="200"/>
      <c r="G587" s="200"/>
      <c r="H587" s="200"/>
      <c r="I587" s="200"/>
      <c r="J587" s="200"/>
      <c r="K587" s="200"/>
      <c r="L587" s="200"/>
      <c r="M587" s="200"/>
      <c r="N587" s="200"/>
      <c r="O587" s="200"/>
      <c r="P587" s="200"/>
      <c r="Q587" s="200"/>
      <c r="R587" s="200"/>
      <c r="S587" s="200"/>
      <c r="T587" s="200"/>
      <c r="U587" s="200"/>
      <c r="V587" s="200"/>
      <c r="W587" s="200"/>
      <c r="X587" s="200"/>
      <c r="Y587" s="200"/>
      <c r="Z587" s="200"/>
      <c r="AA587" s="200"/>
      <c r="AB587" s="200"/>
      <c r="AC587" s="200"/>
      <c r="AD587" s="200"/>
      <c r="AE587" s="200"/>
    </row>
    <row r="588" customFormat="false" ht="12.75" hidden="false" customHeight="true" outlineLevel="0" collapsed="false">
      <c r="A588" s="200"/>
      <c r="B588" s="200"/>
      <c r="C588" s="200"/>
      <c r="D588" s="200"/>
      <c r="E588" s="200"/>
      <c r="F588" s="200"/>
      <c r="G588" s="200"/>
      <c r="H588" s="200"/>
      <c r="I588" s="200"/>
      <c r="J588" s="200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0"/>
      <c r="V588" s="200"/>
      <c r="W588" s="200"/>
      <c r="X588" s="200"/>
      <c r="Y588" s="200"/>
      <c r="Z588" s="200"/>
      <c r="AA588" s="200"/>
      <c r="AB588" s="200"/>
      <c r="AC588" s="200"/>
      <c r="AD588" s="200"/>
      <c r="AE588" s="200"/>
    </row>
    <row r="589" customFormat="false" ht="12.75" hidden="false" customHeight="true" outlineLevel="0" collapsed="false">
      <c r="A589" s="200"/>
      <c r="B589" s="200"/>
      <c r="C589" s="200"/>
      <c r="D589" s="200"/>
      <c r="E589" s="200"/>
      <c r="F589" s="200"/>
      <c r="G589" s="200"/>
      <c r="H589" s="200"/>
      <c r="I589" s="200"/>
      <c r="J589" s="200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0"/>
      <c r="V589" s="200"/>
      <c r="W589" s="200"/>
      <c r="X589" s="200"/>
      <c r="Y589" s="200"/>
      <c r="Z589" s="200"/>
      <c r="AA589" s="200"/>
      <c r="AB589" s="200"/>
      <c r="AC589" s="200"/>
      <c r="AD589" s="200"/>
      <c r="AE589" s="200"/>
    </row>
    <row r="590" customFormat="false" ht="12.75" hidden="false" customHeight="true" outlineLevel="0" collapsed="false">
      <c r="A590" s="200"/>
      <c r="B590" s="200"/>
      <c r="C590" s="200"/>
      <c r="D590" s="200"/>
      <c r="E590" s="200"/>
      <c r="F590" s="200"/>
      <c r="G590" s="200"/>
      <c r="H590" s="200"/>
      <c r="I590" s="200"/>
      <c r="J590" s="200"/>
      <c r="K590" s="200"/>
      <c r="L590" s="200"/>
      <c r="M590" s="200"/>
      <c r="N590" s="200"/>
      <c r="O590" s="200"/>
      <c r="P590" s="200"/>
      <c r="Q590" s="200"/>
      <c r="R590" s="200"/>
      <c r="S590" s="200"/>
      <c r="T590" s="200"/>
      <c r="U590" s="200"/>
      <c r="V590" s="200"/>
      <c r="W590" s="200"/>
      <c r="X590" s="200"/>
      <c r="Y590" s="200"/>
      <c r="Z590" s="200"/>
      <c r="AA590" s="200"/>
      <c r="AB590" s="200"/>
      <c r="AC590" s="200"/>
      <c r="AD590" s="200"/>
      <c r="AE590" s="200"/>
    </row>
    <row r="591" customFormat="false" ht="12.75" hidden="false" customHeight="true" outlineLevel="0" collapsed="false">
      <c r="A591" s="200"/>
      <c r="B591" s="200"/>
      <c r="C591" s="200"/>
      <c r="D591" s="200"/>
      <c r="E591" s="200"/>
      <c r="F591" s="200"/>
      <c r="G591" s="200"/>
      <c r="H591" s="200"/>
      <c r="I591" s="200"/>
      <c r="J591" s="200"/>
      <c r="K591" s="200"/>
      <c r="L591" s="200"/>
      <c r="M591" s="200"/>
      <c r="N591" s="200"/>
      <c r="O591" s="200"/>
      <c r="P591" s="200"/>
      <c r="Q591" s="200"/>
      <c r="R591" s="200"/>
      <c r="S591" s="200"/>
      <c r="T591" s="200"/>
      <c r="U591" s="200"/>
      <c r="V591" s="200"/>
      <c r="W591" s="200"/>
      <c r="X591" s="200"/>
      <c r="Y591" s="200"/>
      <c r="Z591" s="200"/>
      <c r="AA591" s="200"/>
      <c r="AB591" s="200"/>
      <c r="AC591" s="200"/>
      <c r="AD591" s="200"/>
      <c r="AE591" s="200"/>
    </row>
    <row r="592" customFormat="false" ht="12.75" hidden="false" customHeight="true" outlineLevel="0" collapsed="false">
      <c r="A592" s="200"/>
      <c r="B592" s="200"/>
      <c r="C592" s="200"/>
      <c r="D592" s="200"/>
      <c r="E592" s="200"/>
      <c r="F592" s="200"/>
      <c r="G592" s="200"/>
      <c r="H592" s="200"/>
      <c r="I592" s="200"/>
      <c r="J592" s="200"/>
      <c r="K592" s="200"/>
      <c r="L592" s="200"/>
      <c r="M592" s="200"/>
      <c r="N592" s="200"/>
      <c r="O592" s="200"/>
      <c r="P592" s="200"/>
      <c r="Q592" s="200"/>
      <c r="R592" s="200"/>
      <c r="S592" s="200"/>
      <c r="T592" s="200"/>
      <c r="U592" s="200"/>
      <c r="V592" s="200"/>
      <c r="W592" s="200"/>
      <c r="X592" s="200"/>
      <c r="Y592" s="200"/>
      <c r="Z592" s="200"/>
      <c r="AA592" s="200"/>
      <c r="AB592" s="200"/>
      <c r="AC592" s="200"/>
      <c r="AD592" s="200"/>
      <c r="AE592" s="200"/>
    </row>
    <row r="593" customFormat="false" ht="12.75" hidden="false" customHeight="true" outlineLevel="0" collapsed="false">
      <c r="A593" s="200"/>
      <c r="B593" s="200"/>
      <c r="C593" s="200"/>
      <c r="D593" s="200"/>
      <c r="E593" s="200"/>
      <c r="F593" s="200"/>
      <c r="G593" s="200"/>
      <c r="H593" s="200"/>
      <c r="I593" s="200"/>
      <c r="J593" s="200"/>
      <c r="K593" s="200"/>
      <c r="L593" s="200"/>
      <c r="M593" s="200"/>
      <c r="N593" s="200"/>
      <c r="O593" s="200"/>
      <c r="P593" s="200"/>
      <c r="Q593" s="200"/>
      <c r="R593" s="200"/>
      <c r="S593" s="200"/>
      <c r="T593" s="200"/>
      <c r="U593" s="200"/>
      <c r="V593" s="200"/>
      <c r="W593" s="200"/>
      <c r="X593" s="200"/>
      <c r="Y593" s="200"/>
      <c r="Z593" s="200"/>
      <c r="AA593" s="200"/>
      <c r="AB593" s="200"/>
      <c r="AC593" s="200"/>
      <c r="AD593" s="200"/>
      <c r="AE593" s="200"/>
    </row>
    <row r="594" customFormat="false" ht="12.75" hidden="false" customHeight="true" outlineLevel="0" collapsed="false">
      <c r="A594" s="200"/>
      <c r="B594" s="200"/>
      <c r="C594" s="200"/>
      <c r="D594" s="200"/>
      <c r="E594" s="200"/>
      <c r="F594" s="200"/>
      <c r="G594" s="200"/>
      <c r="H594" s="200"/>
      <c r="I594" s="200"/>
      <c r="J594" s="200"/>
      <c r="K594" s="200"/>
      <c r="L594" s="200"/>
      <c r="M594" s="200"/>
      <c r="N594" s="200"/>
      <c r="O594" s="200"/>
      <c r="P594" s="200"/>
      <c r="Q594" s="200"/>
      <c r="R594" s="200"/>
      <c r="S594" s="200"/>
      <c r="T594" s="200"/>
      <c r="U594" s="200"/>
      <c r="V594" s="200"/>
      <c r="W594" s="200"/>
      <c r="X594" s="200"/>
      <c r="Y594" s="200"/>
      <c r="Z594" s="200"/>
      <c r="AA594" s="200"/>
      <c r="AB594" s="200"/>
      <c r="AC594" s="200"/>
      <c r="AD594" s="200"/>
      <c r="AE594" s="200"/>
    </row>
    <row r="595" customFormat="false" ht="12.75" hidden="false" customHeight="true" outlineLevel="0" collapsed="false">
      <c r="A595" s="200"/>
      <c r="B595" s="200"/>
      <c r="C595" s="200"/>
      <c r="D595" s="200"/>
      <c r="E595" s="200"/>
      <c r="F595" s="200"/>
      <c r="G595" s="200"/>
      <c r="H595" s="200"/>
      <c r="I595" s="200"/>
      <c r="J595" s="200"/>
      <c r="K595" s="200"/>
      <c r="L595" s="200"/>
      <c r="M595" s="200"/>
      <c r="N595" s="200"/>
      <c r="O595" s="200"/>
      <c r="P595" s="200"/>
      <c r="Q595" s="200"/>
      <c r="R595" s="200"/>
      <c r="S595" s="200"/>
      <c r="T595" s="200"/>
      <c r="U595" s="200"/>
      <c r="V595" s="200"/>
      <c r="W595" s="200"/>
      <c r="X595" s="200"/>
      <c r="Y595" s="200"/>
      <c r="Z595" s="200"/>
      <c r="AA595" s="200"/>
      <c r="AB595" s="200"/>
      <c r="AC595" s="200"/>
      <c r="AD595" s="200"/>
      <c r="AE595" s="200"/>
    </row>
    <row r="596" customFormat="false" ht="12.75" hidden="false" customHeight="true" outlineLevel="0" collapsed="false">
      <c r="A596" s="200"/>
      <c r="B596" s="200"/>
      <c r="C596" s="200"/>
      <c r="D596" s="200"/>
      <c r="E596" s="200"/>
      <c r="F596" s="200"/>
      <c r="G596" s="200"/>
      <c r="H596" s="200"/>
      <c r="I596" s="200"/>
      <c r="J596" s="200"/>
      <c r="K596" s="200"/>
      <c r="L596" s="200"/>
      <c r="M596" s="200"/>
      <c r="N596" s="200"/>
      <c r="O596" s="200"/>
      <c r="P596" s="200"/>
      <c r="Q596" s="200"/>
      <c r="R596" s="200"/>
      <c r="S596" s="200"/>
      <c r="T596" s="200"/>
      <c r="U596" s="200"/>
      <c r="V596" s="200"/>
      <c r="W596" s="200"/>
      <c r="X596" s="200"/>
      <c r="Y596" s="200"/>
      <c r="Z596" s="200"/>
      <c r="AA596" s="200"/>
      <c r="AB596" s="200"/>
      <c r="AC596" s="200"/>
      <c r="AD596" s="200"/>
      <c r="AE596" s="200"/>
    </row>
    <row r="597" customFormat="false" ht="12.75" hidden="false" customHeight="true" outlineLevel="0" collapsed="false">
      <c r="A597" s="200"/>
      <c r="B597" s="200"/>
      <c r="C597" s="200"/>
      <c r="D597" s="200"/>
      <c r="E597" s="200"/>
      <c r="F597" s="200"/>
      <c r="G597" s="200"/>
      <c r="H597" s="200"/>
      <c r="I597" s="200"/>
      <c r="J597" s="200"/>
      <c r="K597" s="200"/>
      <c r="L597" s="200"/>
      <c r="M597" s="200"/>
      <c r="N597" s="200"/>
      <c r="O597" s="200"/>
      <c r="P597" s="200"/>
      <c r="Q597" s="200"/>
      <c r="R597" s="200"/>
      <c r="S597" s="200"/>
      <c r="T597" s="200"/>
      <c r="U597" s="200"/>
      <c r="V597" s="200"/>
      <c r="W597" s="200"/>
      <c r="X597" s="200"/>
      <c r="Y597" s="200"/>
      <c r="Z597" s="200"/>
      <c r="AA597" s="200"/>
      <c r="AB597" s="200"/>
      <c r="AC597" s="200"/>
      <c r="AD597" s="200"/>
      <c r="AE597" s="200"/>
    </row>
    <row r="598" customFormat="false" ht="12.75" hidden="false" customHeight="true" outlineLevel="0" collapsed="false">
      <c r="A598" s="200"/>
      <c r="B598" s="200"/>
      <c r="C598" s="200"/>
      <c r="D598" s="200"/>
      <c r="E598" s="200"/>
      <c r="F598" s="200"/>
      <c r="G598" s="200"/>
      <c r="H598" s="200"/>
      <c r="I598" s="200"/>
      <c r="J598" s="200"/>
      <c r="K598" s="200"/>
      <c r="L598" s="200"/>
      <c r="M598" s="200"/>
      <c r="N598" s="200"/>
      <c r="O598" s="200"/>
      <c r="P598" s="200"/>
      <c r="Q598" s="200"/>
      <c r="R598" s="200"/>
      <c r="S598" s="200"/>
      <c r="T598" s="200"/>
      <c r="U598" s="200"/>
      <c r="V598" s="200"/>
      <c r="W598" s="200"/>
      <c r="X598" s="200"/>
      <c r="Y598" s="200"/>
      <c r="Z598" s="200"/>
      <c r="AA598" s="200"/>
      <c r="AB598" s="200"/>
      <c r="AC598" s="200"/>
      <c r="AD598" s="200"/>
      <c r="AE598" s="200"/>
    </row>
    <row r="599" customFormat="false" ht="12.75" hidden="false" customHeight="true" outlineLevel="0" collapsed="false">
      <c r="A599" s="200"/>
      <c r="B599" s="200"/>
      <c r="C599" s="200"/>
      <c r="D599" s="200"/>
      <c r="E599" s="200"/>
      <c r="F599" s="200"/>
      <c r="G599" s="200"/>
      <c r="H599" s="200"/>
      <c r="I599" s="200"/>
      <c r="J599" s="200"/>
      <c r="K599" s="200"/>
      <c r="L599" s="200"/>
      <c r="M599" s="200"/>
      <c r="N599" s="200"/>
      <c r="O599" s="200"/>
      <c r="P599" s="200"/>
      <c r="Q599" s="200"/>
      <c r="R599" s="200"/>
      <c r="S599" s="200"/>
      <c r="T599" s="200"/>
      <c r="U599" s="200"/>
      <c r="V599" s="200"/>
      <c r="W599" s="200"/>
      <c r="X599" s="200"/>
      <c r="Y599" s="200"/>
      <c r="Z599" s="200"/>
      <c r="AA599" s="200"/>
      <c r="AB599" s="200"/>
      <c r="AC599" s="200"/>
      <c r="AD599" s="200"/>
      <c r="AE599" s="200"/>
    </row>
    <row r="600" customFormat="false" ht="12.75" hidden="false" customHeight="true" outlineLevel="0" collapsed="false">
      <c r="A600" s="200"/>
      <c r="B600" s="200"/>
      <c r="C600" s="200"/>
      <c r="D600" s="200"/>
      <c r="E600" s="200"/>
      <c r="F600" s="200"/>
      <c r="G600" s="200"/>
      <c r="H600" s="200"/>
      <c r="I600" s="200"/>
      <c r="J600" s="200"/>
      <c r="K600" s="200"/>
      <c r="L600" s="200"/>
      <c r="M600" s="200"/>
      <c r="N600" s="200"/>
      <c r="O600" s="200"/>
      <c r="P600" s="200"/>
      <c r="Q600" s="200"/>
      <c r="R600" s="200"/>
      <c r="S600" s="200"/>
      <c r="T600" s="200"/>
      <c r="U600" s="200"/>
      <c r="V600" s="200"/>
      <c r="W600" s="200"/>
      <c r="X600" s="200"/>
      <c r="Y600" s="200"/>
      <c r="Z600" s="200"/>
      <c r="AA600" s="200"/>
      <c r="AB600" s="200"/>
      <c r="AC600" s="200"/>
      <c r="AD600" s="200"/>
      <c r="AE600" s="200"/>
    </row>
    <row r="601" customFormat="false" ht="12.75" hidden="false" customHeight="true" outlineLevel="0" collapsed="false">
      <c r="A601" s="200"/>
      <c r="B601" s="200"/>
      <c r="C601" s="200"/>
      <c r="D601" s="200"/>
      <c r="E601" s="200"/>
      <c r="F601" s="200"/>
      <c r="G601" s="200"/>
      <c r="H601" s="200"/>
      <c r="I601" s="200"/>
      <c r="J601" s="200"/>
      <c r="K601" s="200"/>
      <c r="L601" s="200"/>
      <c r="M601" s="200"/>
      <c r="N601" s="200"/>
      <c r="O601" s="200"/>
      <c r="P601" s="200"/>
      <c r="Q601" s="200"/>
      <c r="R601" s="200"/>
      <c r="S601" s="200"/>
      <c r="T601" s="200"/>
      <c r="U601" s="200"/>
      <c r="V601" s="200"/>
      <c r="W601" s="200"/>
      <c r="X601" s="200"/>
      <c r="Y601" s="200"/>
      <c r="Z601" s="200"/>
      <c r="AA601" s="200"/>
      <c r="AB601" s="200"/>
      <c r="AC601" s="200"/>
      <c r="AD601" s="200"/>
      <c r="AE601" s="200"/>
    </row>
    <row r="602" customFormat="false" ht="12.75" hidden="false" customHeight="true" outlineLevel="0" collapsed="false">
      <c r="A602" s="200"/>
      <c r="B602" s="200"/>
      <c r="C602" s="200"/>
      <c r="D602" s="200"/>
      <c r="E602" s="200"/>
      <c r="F602" s="200"/>
      <c r="G602" s="200"/>
      <c r="H602" s="200"/>
      <c r="I602" s="200"/>
      <c r="J602" s="200"/>
      <c r="K602" s="200"/>
      <c r="L602" s="200"/>
      <c r="M602" s="200"/>
      <c r="N602" s="200"/>
      <c r="O602" s="200"/>
      <c r="P602" s="200"/>
      <c r="Q602" s="200"/>
      <c r="R602" s="200"/>
      <c r="S602" s="200"/>
      <c r="T602" s="200"/>
      <c r="U602" s="200"/>
      <c r="V602" s="200"/>
      <c r="W602" s="200"/>
      <c r="X602" s="200"/>
      <c r="Y602" s="200"/>
      <c r="Z602" s="200"/>
      <c r="AA602" s="200"/>
      <c r="AB602" s="200"/>
      <c r="AC602" s="200"/>
      <c r="AD602" s="200"/>
      <c r="AE602" s="200"/>
    </row>
    <row r="603" customFormat="false" ht="12.75" hidden="false" customHeight="true" outlineLevel="0" collapsed="false">
      <c r="A603" s="200"/>
      <c r="B603" s="200"/>
      <c r="C603" s="200"/>
      <c r="D603" s="200"/>
      <c r="E603" s="200"/>
      <c r="F603" s="200"/>
      <c r="G603" s="200"/>
      <c r="H603" s="200"/>
      <c r="I603" s="200"/>
      <c r="J603" s="200"/>
      <c r="K603" s="200"/>
      <c r="L603" s="200"/>
      <c r="M603" s="200"/>
      <c r="N603" s="200"/>
      <c r="O603" s="200"/>
      <c r="P603" s="200"/>
      <c r="Q603" s="200"/>
      <c r="R603" s="200"/>
      <c r="S603" s="200"/>
      <c r="T603" s="200"/>
      <c r="U603" s="200"/>
      <c r="V603" s="200"/>
      <c r="W603" s="200"/>
      <c r="X603" s="200"/>
      <c r="Y603" s="200"/>
      <c r="Z603" s="200"/>
      <c r="AA603" s="200"/>
      <c r="AB603" s="200"/>
      <c r="AC603" s="200"/>
      <c r="AD603" s="200"/>
      <c r="AE603" s="200"/>
    </row>
    <row r="604" customFormat="false" ht="12.75" hidden="false" customHeight="true" outlineLevel="0" collapsed="false">
      <c r="A604" s="200"/>
      <c r="B604" s="200"/>
      <c r="C604" s="200"/>
      <c r="D604" s="200"/>
      <c r="E604" s="200"/>
      <c r="F604" s="200"/>
      <c r="G604" s="200"/>
      <c r="H604" s="200"/>
      <c r="I604" s="200"/>
      <c r="J604" s="200"/>
      <c r="K604" s="200"/>
      <c r="L604" s="200"/>
      <c r="M604" s="200"/>
      <c r="N604" s="200"/>
      <c r="O604" s="200"/>
      <c r="P604" s="200"/>
      <c r="Q604" s="200"/>
      <c r="R604" s="200"/>
      <c r="S604" s="200"/>
      <c r="T604" s="200"/>
      <c r="U604" s="200"/>
      <c r="V604" s="200"/>
      <c r="W604" s="200"/>
      <c r="X604" s="200"/>
      <c r="Y604" s="200"/>
      <c r="Z604" s="200"/>
      <c r="AA604" s="200"/>
      <c r="AB604" s="200"/>
      <c r="AC604" s="200"/>
      <c r="AD604" s="200"/>
      <c r="AE604" s="200"/>
    </row>
    <row r="605" customFormat="false" ht="12.75" hidden="false" customHeight="true" outlineLevel="0" collapsed="false">
      <c r="A605" s="200"/>
      <c r="B605" s="200"/>
      <c r="C605" s="200"/>
      <c r="D605" s="200"/>
      <c r="E605" s="200"/>
      <c r="F605" s="200"/>
      <c r="G605" s="200"/>
      <c r="H605" s="200"/>
      <c r="I605" s="200"/>
      <c r="J605" s="200"/>
      <c r="K605" s="200"/>
      <c r="L605" s="200"/>
      <c r="M605" s="200"/>
      <c r="N605" s="200"/>
      <c r="O605" s="200"/>
      <c r="P605" s="200"/>
      <c r="Q605" s="200"/>
      <c r="R605" s="200"/>
      <c r="S605" s="200"/>
      <c r="T605" s="200"/>
      <c r="U605" s="200"/>
      <c r="V605" s="200"/>
      <c r="W605" s="200"/>
      <c r="X605" s="200"/>
      <c r="Y605" s="200"/>
      <c r="Z605" s="200"/>
      <c r="AA605" s="200"/>
      <c r="AB605" s="200"/>
      <c r="AC605" s="200"/>
      <c r="AD605" s="200"/>
      <c r="AE605" s="200"/>
    </row>
    <row r="606" customFormat="false" ht="12.75" hidden="false" customHeight="true" outlineLevel="0" collapsed="false">
      <c r="A606" s="200"/>
      <c r="B606" s="200"/>
      <c r="C606" s="200"/>
      <c r="D606" s="200"/>
      <c r="E606" s="200"/>
      <c r="F606" s="200"/>
      <c r="G606" s="200"/>
      <c r="H606" s="200"/>
      <c r="I606" s="200"/>
      <c r="J606" s="200"/>
      <c r="K606" s="200"/>
      <c r="L606" s="200"/>
      <c r="M606" s="200"/>
      <c r="N606" s="200"/>
      <c r="O606" s="200"/>
      <c r="P606" s="200"/>
      <c r="Q606" s="200"/>
      <c r="R606" s="200"/>
      <c r="S606" s="200"/>
      <c r="T606" s="200"/>
      <c r="U606" s="200"/>
      <c r="V606" s="200"/>
      <c r="W606" s="200"/>
      <c r="X606" s="200"/>
      <c r="Y606" s="200"/>
      <c r="Z606" s="200"/>
      <c r="AA606" s="200"/>
      <c r="AB606" s="200"/>
      <c r="AC606" s="200"/>
      <c r="AD606" s="200"/>
      <c r="AE606" s="200"/>
    </row>
    <row r="607" customFormat="false" ht="12.75" hidden="false" customHeight="true" outlineLevel="0" collapsed="false">
      <c r="A607" s="200"/>
      <c r="B607" s="200"/>
      <c r="C607" s="200"/>
      <c r="D607" s="200"/>
      <c r="E607" s="200"/>
      <c r="F607" s="200"/>
      <c r="G607" s="200"/>
      <c r="H607" s="200"/>
      <c r="I607" s="200"/>
      <c r="J607" s="200"/>
      <c r="K607" s="200"/>
      <c r="L607" s="200"/>
      <c r="M607" s="200"/>
      <c r="N607" s="200"/>
      <c r="O607" s="200"/>
      <c r="P607" s="200"/>
      <c r="Q607" s="200"/>
      <c r="R607" s="200"/>
      <c r="S607" s="200"/>
      <c r="T607" s="200"/>
      <c r="U607" s="200"/>
      <c r="V607" s="200"/>
      <c r="W607" s="200"/>
      <c r="X607" s="200"/>
      <c r="Y607" s="200"/>
      <c r="Z607" s="200"/>
      <c r="AA607" s="200"/>
      <c r="AB607" s="200"/>
      <c r="AC607" s="200"/>
      <c r="AD607" s="200"/>
      <c r="AE607" s="200"/>
    </row>
    <row r="608" customFormat="false" ht="12.75" hidden="false" customHeight="true" outlineLevel="0" collapsed="false">
      <c r="A608" s="200"/>
      <c r="B608" s="200"/>
      <c r="C608" s="200"/>
      <c r="D608" s="200"/>
      <c r="E608" s="200"/>
      <c r="F608" s="200"/>
      <c r="G608" s="200"/>
      <c r="H608" s="200"/>
      <c r="I608" s="200"/>
      <c r="J608" s="200"/>
      <c r="K608" s="200"/>
      <c r="L608" s="200"/>
      <c r="M608" s="200"/>
      <c r="N608" s="200"/>
      <c r="O608" s="200"/>
      <c r="P608" s="200"/>
      <c r="Q608" s="200"/>
      <c r="R608" s="200"/>
      <c r="S608" s="200"/>
      <c r="T608" s="200"/>
      <c r="U608" s="200"/>
      <c r="V608" s="200"/>
      <c r="W608" s="200"/>
      <c r="X608" s="200"/>
      <c r="Y608" s="200"/>
      <c r="Z608" s="200"/>
      <c r="AA608" s="200"/>
      <c r="AB608" s="200"/>
      <c r="AC608" s="200"/>
      <c r="AD608" s="200"/>
      <c r="AE608" s="200"/>
    </row>
    <row r="609" customFormat="false" ht="12.75" hidden="false" customHeight="true" outlineLevel="0" collapsed="false">
      <c r="A609" s="200"/>
      <c r="B609" s="200"/>
      <c r="C609" s="200"/>
      <c r="D609" s="200"/>
      <c r="E609" s="200"/>
      <c r="F609" s="200"/>
      <c r="G609" s="200"/>
      <c r="H609" s="200"/>
      <c r="I609" s="200"/>
      <c r="J609" s="200"/>
      <c r="K609" s="200"/>
      <c r="L609" s="200"/>
      <c r="M609" s="200"/>
      <c r="N609" s="200"/>
      <c r="O609" s="200"/>
      <c r="P609" s="200"/>
      <c r="Q609" s="200"/>
      <c r="R609" s="200"/>
      <c r="S609" s="200"/>
      <c r="T609" s="200"/>
      <c r="U609" s="200"/>
      <c r="V609" s="200"/>
      <c r="W609" s="200"/>
      <c r="X609" s="200"/>
      <c r="Y609" s="200"/>
      <c r="Z609" s="200"/>
      <c r="AA609" s="200"/>
      <c r="AB609" s="200"/>
      <c r="AC609" s="200"/>
      <c r="AD609" s="200"/>
      <c r="AE609" s="200"/>
    </row>
    <row r="610" customFormat="false" ht="12.75" hidden="false" customHeight="true" outlineLevel="0" collapsed="false">
      <c r="A610" s="200"/>
      <c r="B610" s="200"/>
      <c r="C610" s="200"/>
      <c r="D610" s="200"/>
      <c r="E610" s="200"/>
      <c r="F610" s="200"/>
      <c r="G610" s="200"/>
      <c r="H610" s="200"/>
      <c r="I610" s="200"/>
      <c r="J610" s="200"/>
      <c r="K610" s="200"/>
      <c r="L610" s="200"/>
      <c r="M610" s="200"/>
      <c r="N610" s="200"/>
      <c r="O610" s="200"/>
      <c r="P610" s="200"/>
      <c r="Q610" s="200"/>
      <c r="R610" s="200"/>
      <c r="S610" s="200"/>
      <c r="T610" s="200"/>
      <c r="U610" s="200"/>
      <c r="V610" s="200"/>
      <c r="W610" s="200"/>
      <c r="X610" s="200"/>
      <c r="Y610" s="200"/>
      <c r="Z610" s="200"/>
      <c r="AA610" s="200"/>
      <c r="AB610" s="200"/>
      <c r="AC610" s="200"/>
      <c r="AD610" s="200"/>
      <c r="AE610" s="200"/>
    </row>
    <row r="611" customFormat="false" ht="12.75" hidden="false" customHeight="true" outlineLevel="0" collapsed="false">
      <c r="A611" s="200"/>
      <c r="B611" s="200"/>
      <c r="C611" s="200"/>
      <c r="D611" s="200"/>
      <c r="E611" s="200"/>
      <c r="F611" s="200"/>
      <c r="G611" s="200"/>
      <c r="H611" s="200"/>
      <c r="I611" s="200"/>
      <c r="J611" s="200"/>
      <c r="K611" s="200"/>
      <c r="L611" s="200"/>
      <c r="M611" s="200"/>
      <c r="N611" s="200"/>
      <c r="O611" s="200"/>
      <c r="P611" s="200"/>
      <c r="Q611" s="200"/>
      <c r="R611" s="200"/>
      <c r="S611" s="200"/>
      <c r="T611" s="200"/>
      <c r="U611" s="200"/>
      <c r="V611" s="200"/>
      <c r="W611" s="200"/>
      <c r="X611" s="200"/>
      <c r="Y611" s="200"/>
      <c r="Z611" s="200"/>
      <c r="AA611" s="200"/>
      <c r="AB611" s="200"/>
      <c r="AC611" s="200"/>
      <c r="AD611" s="200"/>
      <c r="AE611" s="200"/>
    </row>
    <row r="612" customFormat="false" ht="12.75" hidden="false" customHeight="true" outlineLevel="0" collapsed="false">
      <c r="A612" s="200"/>
      <c r="B612" s="200"/>
      <c r="C612" s="200"/>
      <c r="D612" s="200"/>
      <c r="E612" s="200"/>
      <c r="F612" s="200"/>
      <c r="G612" s="200"/>
      <c r="H612" s="200"/>
      <c r="I612" s="200"/>
      <c r="J612" s="200"/>
      <c r="K612" s="200"/>
      <c r="L612" s="200"/>
      <c r="M612" s="200"/>
      <c r="N612" s="200"/>
      <c r="O612" s="200"/>
      <c r="P612" s="200"/>
      <c r="Q612" s="200"/>
      <c r="R612" s="200"/>
      <c r="S612" s="200"/>
      <c r="T612" s="200"/>
      <c r="U612" s="200"/>
      <c r="V612" s="200"/>
      <c r="W612" s="200"/>
      <c r="X612" s="200"/>
      <c r="Y612" s="200"/>
      <c r="Z612" s="200"/>
      <c r="AA612" s="200"/>
      <c r="AB612" s="200"/>
      <c r="AC612" s="200"/>
      <c r="AD612" s="200"/>
      <c r="AE612" s="200"/>
    </row>
    <row r="613" customFormat="false" ht="12.75" hidden="false" customHeight="true" outlineLevel="0" collapsed="false">
      <c r="A613" s="200"/>
      <c r="B613" s="200"/>
      <c r="C613" s="200"/>
      <c r="D613" s="200"/>
      <c r="E613" s="200"/>
      <c r="F613" s="200"/>
      <c r="G613" s="200"/>
      <c r="H613" s="200"/>
      <c r="I613" s="200"/>
      <c r="J613" s="200"/>
      <c r="K613" s="200"/>
      <c r="L613" s="200"/>
      <c r="M613" s="200"/>
      <c r="N613" s="200"/>
      <c r="O613" s="200"/>
      <c r="P613" s="200"/>
      <c r="Q613" s="200"/>
      <c r="R613" s="200"/>
      <c r="S613" s="200"/>
      <c r="T613" s="200"/>
      <c r="U613" s="200"/>
      <c r="V613" s="200"/>
      <c r="W613" s="200"/>
      <c r="X613" s="200"/>
      <c r="Y613" s="200"/>
      <c r="Z613" s="200"/>
      <c r="AA613" s="200"/>
      <c r="AB613" s="200"/>
      <c r="AC613" s="200"/>
      <c r="AD613" s="200"/>
      <c r="AE613" s="200"/>
    </row>
    <row r="614" customFormat="false" ht="12.75" hidden="false" customHeight="true" outlineLevel="0" collapsed="false">
      <c r="A614" s="200"/>
      <c r="B614" s="200"/>
      <c r="C614" s="200"/>
      <c r="D614" s="200"/>
      <c r="E614" s="200"/>
      <c r="F614" s="200"/>
      <c r="G614" s="200"/>
      <c r="H614" s="200"/>
      <c r="I614" s="200"/>
      <c r="J614" s="200"/>
      <c r="K614" s="200"/>
      <c r="L614" s="200"/>
      <c r="M614" s="200"/>
      <c r="N614" s="200"/>
      <c r="O614" s="200"/>
      <c r="P614" s="200"/>
      <c r="Q614" s="200"/>
      <c r="R614" s="200"/>
      <c r="S614" s="200"/>
      <c r="T614" s="200"/>
      <c r="U614" s="200"/>
      <c r="V614" s="200"/>
      <c r="W614" s="200"/>
      <c r="X614" s="200"/>
      <c r="Y614" s="200"/>
      <c r="Z614" s="200"/>
      <c r="AA614" s="200"/>
      <c r="AB614" s="200"/>
      <c r="AC614" s="200"/>
      <c r="AD614" s="200"/>
      <c r="AE614" s="200"/>
    </row>
    <row r="615" customFormat="false" ht="12.75" hidden="false" customHeight="true" outlineLevel="0" collapsed="false">
      <c r="A615" s="200"/>
      <c r="B615" s="200"/>
      <c r="C615" s="200"/>
      <c r="D615" s="200"/>
      <c r="E615" s="200"/>
      <c r="F615" s="200"/>
      <c r="G615" s="200"/>
      <c r="H615" s="200"/>
      <c r="I615" s="200"/>
      <c r="J615" s="200"/>
      <c r="K615" s="200"/>
      <c r="L615" s="200"/>
      <c r="M615" s="200"/>
      <c r="N615" s="200"/>
      <c r="O615" s="200"/>
      <c r="P615" s="200"/>
      <c r="Q615" s="200"/>
      <c r="R615" s="200"/>
      <c r="S615" s="200"/>
      <c r="T615" s="200"/>
      <c r="U615" s="200"/>
      <c r="V615" s="200"/>
      <c r="W615" s="200"/>
      <c r="X615" s="200"/>
      <c r="Y615" s="200"/>
      <c r="Z615" s="200"/>
      <c r="AA615" s="200"/>
      <c r="AB615" s="200"/>
      <c r="AC615" s="200"/>
      <c r="AD615" s="200"/>
      <c r="AE615" s="200"/>
    </row>
    <row r="616" customFormat="false" ht="12.75" hidden="false" customHeight="true" outlineLevel="0" collapsed="false">
      <c r="A616" s="200"/>
      <c r="B616" s="200"/>
      <c r="C616" s="200"/>
      <c r="D616" s="200"/>
      <c r="E616" s="200"/>
      <c r="F616" s="200"/>
      <c r="G616" s="200"/>
      <c r="H616" s="200"/>
      <c r="I616" s="200"/>
      <c r="J616" s="200"/>
      <c r="K616" s="200"/>
      <c r="L616" s="200"/>
      <c r="M616" s="200"/>
      <c r="N616" s="200"/>
      <c r="O616" s="200"/>
      <c r="P616" s="200"/>
      <c r="Q616" s="200"/>
      <c r="R616" s="200"/>
      <c r="S616" s="200"/>
      <c r="T616" s="200"/>
      <c r="U616" s="200"/>
      <c r="V616" s="200"/>
      <c r="W616" s="200"/>
      <c r="X616" s="200"/>
      <c r="Y616" s="200"/>
      <c r="Z616" s="200"/>
      <c r="AA616" s="200"/>
      <c r="AB616" s="200"/>
      <c r="AC616" s="200"/>
      <c r="AD616" s="200"/>
      <c r="AE616" s="200"/>
    </row>
    <row r="617" customFormat="false" ht="12.75" hidden="false" customHeight="true" outlineLevel="0" collapsed="false">
      <c r="A617" s="200"/>
      <c r="B617" s="200"/>
      <c r="C617" s="200"/>
      <c r="D617" s="200"/>
      <c r="E617" s="200"/>
      <c r="F617" s="200"/>
      <c r="G617" s="200"/>
      <c r="H617" s="200"/>
      <c r="I617" s="200"/>
      <c r="J617" s="200"/>
      <c r="K617" s="200"/>
      <c r="L617" s="200"/>
      <c r="M617" s="200"/>
      <c r="N617" s="200"/>
      <c r="O617" s="200"/>
      <c r="P617" s="200"/>
      <c r="Q617" s="200"/>
      <c r="R617" s="200"/>
      <c r="S617" s="200"/>
      <c r="T617" s="200"/>
      <c r="U617" s="200"/>
      <c r="V617" s="200"/>
      <c r="W617" s="200"/>
      <c r="X617" s="200"/>
      <c r="Y617" s="200"/>
      <c r="Z617" s="200"/>
      <c r="AA617" s="200"/>
      <c r="AB617" s="200"/>
      <c r="AC617" s="200"/>
      <c r="AD617" s="200"/>
      <c r="AE617" s="200"/>
    </row>
    <row r="618" customFormat="false" ht="12.75" hidden="false" customHeight="true" outlineLevel="0" collapsed="false">
      <c r="A618" s="200"/>
      <c r="B618" s="200"/>
      <c r="C618" s="200"/>
      <c r="D618" s="200"/>
      <c r="E618" s="200"/>
      <c r="F618" s="200"/>
      <c r="G618" s="200"/>
      <c r="H618" s="200"/>
      <c r="I618" s="200"/>
      <c r="J618" s="200"/>
      <c r="K618" s="200"/>
      <c r="L618" s="200"/>
      <c r="M618" s="200"/>
      <c r="N618" s="200"/>
      <c r="O618" s="200"/>
      <c r="P618" s="200"/>
      <c r="Q618" s="200"/>
      <c r="R618" s="200"/>
      <c r="S618" s="200"/>
      <c r="T618" s="200"/>
      <c r="U618" s="200"/>
      <c r="V618" s="200"/>
      <c r="W618" s="200"/>
      <c r="X618" s="200"/>
      <c r="Y618" s="200"/>
      <c r="Z618" s="200"/>
      <c r="AA618" s="200"/>
      <c r="AB618" s="200"/>
      <c r="AC618" s="200"/>
      <c r="AD618" s="200"/>
      <c r="AE618" s="200"/>
    </row>
    <row r="619" customFormat="false" ht="12.75" hidden="false" customHeight="true" outlineLevel="0" collapsed="false">
      <c r="A619" s="200"/>
      <c r="B619" s="200"/>
      <c r="C619" s="200"/>
      <c r="D619" s="200"/>
      <c r="E619" s="200"/>
      <c r="F619" s="200"/>
      <c r="G619" s="200"/>
      <c r="H619" s="200"/>
      <c r="I619" s="200"/>
      <c r="J619" s="200"/>
      <c r="K619" s="200"/>
      <c r="L619" s="200"/>
      <c r="M619" s="200"/>
      <c r="N619" s="200"/>
      <c r="O619" s="200"/>
      <c r="P619" s="200"/>
      <c r="Q619" s="200"/>
      <c r="R619" s="200"/>
      <c r="S619" s="200"/>
      <c r="T619" s="200"/>
      <c r="U619" s="200"/>
      <c r="V619" s="200"/>
      <c r="W619" s="200"/>
      <c r="X619" s="200"/>
      <c r="Y619" s="200"/>
      <c r="Z619" s="200"/>
      <c r="AA619" s="200"/>
      <c r="AB619" s="200"/>
      <c r="AC619" s="200"/>
      <c r="AD619" s="200"/>
      <c r="AE619" s="200"/>
    </row>
    <row r="620" customFormat="false" ht="12.75" hidden="false" customHeight="true" outlineLevel="0" collapsed="false">
      <c r="A620" s="200"/>
      <c r="B620" s="200"/>
      <c r="C620" s="200"/>
      <c r="D620" s="200"/>
      <c r="E620" s="200"/>
      <c r="F620" s="200"/>
      <c r="G620" s="200"/>
      <c r="H620" s="200"/>
      <c r="I620" s="200"/>
      <c r="J620" s="200"/>
      <c r="K620" s="200"/>
      <c r="L620" s="200"/>
      <c r="M620" s="200"/>
      <c r="N620" s="200"/>
      <c r="O620" s="200"/>
      <c r="P620" s="200"/>
      <c r="Q620" s="200"/>
      <c r="R620" s="200"/>
      <c r="S620" s="200"/>
      <c r="T620" s="200"/>
      <c r="U620" s="200"/>
      <c r="V620" s="200"/>
      <c r="W620" s="200"/>
      <c r="X620" s="200"/>
      <c r="Y620" s="200"/>
      <c r="Z620" s="200"/>
      <c r="AA620" s="200"/>
      <c r="AB620" s="200"/>
      <c r="AC620" s="200"/>
      <c r="AD620" s="200"/>
      <c r="AE620" s="200"/>
    </row>
    <row r="621" customFormat="false" ht="12.75" hidden="false" customHeight="true" outlineLevel="0" collapsed="false">
      <c r="A621" s="200"/>
      <c r="B621" s="200"/>
      <c r="C621" s="200"/>
      <c r="D621" s="200"/>
      <c r="E621" s="200"/>
      <c r="F621" s="200"/>
      <c r="G621" s="200"/>
      <c r="H621" s="200"/>
      <c r="I621" s="200"/>
      <c r="J621" s="200"/>
      <c r="K621" s="200"/>
      <c r="L621" s="200"/>
      <c r="M621" s="200"/>
      <c r="N621" s="200"/>
      <c r="O621" s="200"/>
      <c r="P621" s="200"/>
      <c r="Q621" s="200"/>
      <c r="R621" s="200"/>
      <c r="S621" s="200"/>
      <c r="T621" s="200"/>
      <c r="U621" s="200"/>
      <c r="V621" s="200"/>
      <c r="W621" s="200"/>
      <c r="X621" s="200"/>
      <c r="Y621" s="200"/>
      <c r="Z621" s="200"/>
      <c r="AA621" s="200"/>
      <c r="AB621" s="200"/>
      <c r="AC621" s="200"/>
      <c r="AD621" s="200"/>
      <c r="AE621" s="200"/>
    </row>
    <row r="622" customFormat="false" ht="12.75" hidden="false" customHeight="true" outlineLevel="0" collapsed="false">
      <c r="A622" s="200"/>
      <c r="B622" s="200"/>
      <c r="C622" s="200"/>
      <c r="D622" s="200"/>
      <c r="E622" s="200"/>
      <c r="F622" s="200"/>
      <c r="G622" s="200"/>
      <c r="H622" s="200"/>
      <c r="I622" s="200"/>
      <c r="J622" s="200"/>
      <c r="K622" s="200"/>
      <c r="L622" s="200"/>
      <c r="M622" s="200"/>
      <c r="N622" s="200"/>
      <c r="O622" s="200"/>
      <c r="P622" s="200"/>
      <c r="Q622" s="200"/>
      <c r="R622" s="200"/>
      <c r="S622" s="200"/>
      <c r="T622" s="200"/>
      <c r="U622" s="200"/>
      <c r="V622" s="200"/>
      <c r="W622" s="200"/>
      <c r="X622" s="200"/>
      <c r="Y622" s="200"/>
      <c r="Z622" s="200"/>
      <c r="AA622" s="200"/>
      <c r="AB622" s="200"/>
      <c r="AC622" s="200"/>
      <c r="AD622" s="200"/>
      <c r="AE622" s="200"/>
    </row>
    <row r="623" customFormat="false" ht="12.75" hidden="false" customHeight="true" outlineLevel="0" collapsed="false">
      <c r="A623" s="200"/>
      <c r="B623" s="200"/>
      <c r="C623" s="200"/>
      <c r="D623" s="200"/>
      <c r="E623" s="200"/>
      <c r="F623" s="200"/>
      <c r="G623" s="200"/>
      <c r="H623" s="200"/>
      <c r="I623" s="200"/>
      <c r="J623" s="200"/>
      <c r="K623" s="200"/>
      <c r="L623" s="200"/>
      <c r="M623" s="200"/>
      <c r="N623" s="200"/>
      <c r="O623" s="200"/>
      <c r="P623" s="200"/>
      <c r="Q623" s="200"/>
      <c r="R623" s="200"/>
      <c r="S623" s="200"/>
      <c r="T623" s="200"/>
      <c r="U623" s="200"/>
      <c r="V623" s="200"/>
      <c r="W623" s="200"/>
      <c r="X623" s="200"/>
      <c r="Y623" s="200"/>
      <c r="Z623" s="200"/>
      <c r="AA623" s="200"/>
      <c r="AB623" s="200"/>
      <c r="AC623" s="200"/>
      <c r="AD623" s="200"/>
      <c r="AE623" s="200"/>
    </row>
    <row r="624" customFormat="false" ht="12.75" hidden="false" customHeight="true" outlineLevel="0" collapsed="false">
      <c r="A624" s="200"/>
      <c r="B624" s="200"/>
      <c r="C624" s="200"/>
      <c r="D624" s="200"/>
      <c r="E624" s="200"/>
      <c r="F624" s="200"/>
      <c r="G624" s="200"/>
      <c r="H624" s="200"/>
      <c r="I624" s="200"/>
      <c r="J624" s="200"/>
      <c r="K624" s="200"/>
      <c r="L624" s="200"/>
      <c r="M624" s="200"/>
      <c r="N624" s="200"/>
      <c r="O624" s="200"/>
      <c r="P624" s="200"/>
      <c r="Q624" s="200"/>
      <c r="R624" s="200"/>
      <c r="S624" s="200"/>
      <c r="T624" s="200"/>
      <c r="U624" s="200"/>
      <c r="V624" s="200"/>
      <c r="W624" s="200"/>
      <c r="X624" s="200"/>
      <c r="Y624" s="200"/>
      <c r="Z624" s="200"/>
      <c r="AA624" s="200"/>
      <c r="AB624" s="200"/>
      <c r="AC624" s="200"/>
      <c r="AD624" s="200"/>
      <c r="AE624" s="200"/>
    </row>
    <row r="625" customFormat="false" ht="12.75" hidden="false" customHeight="true" outlineLevel="0" collapsed="false">
      <c r="A625" s="200"/>
      <c r="B625" s="200"/>
      <c r="C625" s="200"/>
      <c r="D625" s="200"/>
      <c r="E625" s="200"/>
      <c r="F625" s="200"/>
      <c r="G625" s="200"/>
      <c r="H625" s="200"/>
      <c r="I625" s="200"/>
      <c r="J625" s="200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0"/>
      <c r="V625" s="200"/>
      <c r="W625" s="200"/>
      <c r="X625" s="200"/>
      <c r="Y625" s="200"/>
      <c r="Z625" s="200"/>
      <c r="AA625" s="200"/>
      <c r="AB625" s="200"/>
      <c r="AC625" s="200"/>
      <c r="AD625" s="200"/>
      <c r="AE625" s="200"/>
    </row>
    <row r="626" customFormat="false" ht="12.75" hidden="false" customHeight="true" outlineLevel="0" collapsed="false">
      <c r="A626" s="200"/>
      <c r="B626" s="200"/>
      <c r="C626" s="200"/>
      <c r="D626" s="200"/>
      <c r="E626" s="200"/>
      <c r="F626" s="200"/>
      <c r="G626" s="200"/>
      <c r="H626" s="200"/>
      <c r="I626" s="200"/>
      <c r="J626" s="200"/>
      <c r="K626" s="200"/>
      <c r="L626" s="200"/>
      <c r="M626" s="200"/>
      <c r="N626" s="200"/>
      <c r="O626" s="200"/>
      <c r="P626" s="200"/>
      <c r="Q626" s="200"/>
      <c r="R626" s="200"/>
      <c r="S626" s="200"/>
      <c r="T626" s="200"/>
      <c r="U626" s="200"/>
      <c r="V626" s="200"/>
      <c r="W626" s="200"/>
      <c r="X626" s="200"/>
      <c r="Y626" s="200"/>
      <c r="Z626" s="200"/>
      <c r="AA626" s="200"/>
      <c r="AB626" s="200"/>
      <c r="AC626" s="200"/>
      <c r="AD626" s="200"/>
      <c r="AE626" s="200"/>
    </row>
    <row r="627" customFormat="false" ht="12.75" hidden="false" customHeight="true" outlineLevel="0" collapsed="false">
      <c r="A627" s="200"/>
      <c r="B627" s="200"/>
      <c r="C627" s="200"/>
      <c r="D627" s="200"/>
      <c r="E627" s="200"/>
      <c r="F627" s="200"/>
      <c r="G627" s="200"/>
      <c r="H627" s="200"/>
      <c r="I627" s="200"/>
      <c r="J627" s="200"/>
      <c r="K627" s="200"/>
      <c r="L627" s="200"/>
      <c r="M627" s="200"/>
      <c r="N627" s="200"/>
      <c r="O627" s="200"/>
      <c r="P627" s="200"/>
      <c r="Q627" s="200"/>
      <c r="R627" s="200"/>
      <c r="S627" s="200"/>
      <c r="T627" s="200"/>
      <c r="U627" s="200"/>
      <c r="V627" s="200"/>
      <c r="W627" s="200"/>
      <c r="X627" s="200"/>
      <c r="Y627" s="200"/>
      <c r="Z627" s="200"/>
      <c r="AA627" s="200"/>
      <c r="AB627" s="200"/>
      <c r="AC627" s="200"/>
      <c r="AD627" s="200"/>
      <c r="AE627" s="200"/>
    </row>
    <row r="628" customFormat="false" ht="12.75" hidden="false" customHeight="true" outlineLevel="0" collapsed="false">
      <c r="A628" s="200"/>
      <c r="B628" s="200"/>
      <c r="C628" s="200"/>
      <c r="D628" s="200"/>
      <c r="E628" s="200"/>
      <c r="F628" s="200"/>
      <c r="G628" s="200"/>
      <c r="H628" s="200"/>
      <c r="I628" s="200"/>
      <c r="J628" s="200"/>
      <c r="K628" s="200"/>
      <c r="L628" s="200"/>
      <c r="M628" s="200"/>
      <c r="N628" s="200"/>
      <c r="O628" s="200"/>
      <c r="P628" s="200"/>
      <c r="Q628" s="200"/>
      <c r="R628" s="200"/>
      <c r="S628" s="200"/>
      <c r="T628" s="200"/>
      <c r="U628" s="200"/>
      <c r="V628" s="200"/>
      <c r="W628" s="200"/>
      <c r="X628" s="200"/>
      <c r="Y628" s="200"/>
      <c r="Z628" s="200"/>
      <c r="AA628" s="200"/>
      <c r="AB628" s="200"/>
      <c r="AC628" s="200"/>
      <c r="AD628" s="200"/>
      <c r="AE628" s="200"/>
    </row>
    <row r="629" customFormat="false" ht="12.75" hidden="false" customHeight="true" outlineLevel="0" collapsed="false">
      <c r="A629" s="200"/>
      <c r="B629" s="200"/>
      <c r="C629" s="200"/>
      <c r="D629" s="200"/>
      <c r="E629" s="200"/>
      <c r="F629" s="200"/>
      <c r="G629" s="200"/>
      <c r="H629" s="200"/>
      <c r="I629" s="200"/>
      <c r="J629" s="200"/>
      <c r="K629" s="200"/>
      <c r="L629" s="200"/>
      <c r="M629" s="200"/>
      <c r="N629" s="200"/>
      <c r="O629" s="200"/>
      <c r="P629" s="200"/>
      <c r="Q629" s="200"/>
      <c r="R629" s="200"/>
      <c r="S629" s="200"/>
      <c r="T629" s="200"/>
      <c r="U629" s="200"/>
      <c r="V629" s="200"/>
      <c r="W629" s="200"/>
      <c r="X629" s="200"/>
      <c r="Y629" s="200"/>
      <c r="Z629" s="200"/>
      <c r="AA629" s="200"/>
      <c r="AB629" s="200"/>
      <c r="AC629" s="200"/>
      <c r="AD629" s="200"/>
      <c r="AE629" s="200"/>
    </row>
    <row r="630" customFormat="false" ht="12.75" hidden="false" customHeight="true" outlineLevel="0" collapsed="false">
      <c r="A630" s="200"/>
      <c r="B630" s="200"/>
      <c r="C630" s="200"/>
      <c r="D630" s="200"/>
      <c r="E630" s="200"/>
      <c r="F630" s="200"/>
      <c r="G630" s="200"/>
      <c r="H630" s="200"/>
      <c r="I630" s="200"/>
      <c r="J630" s="200"/>
      <c r="K630" s="200"/>
      <c r="L630" s="200"/>
      <c r="M630" s="200"/>
      <c r="N630" s="200"/>
      <c r="O630" s="200"/>
      <c r="P630" s="200"/>
      <c r="Q630" s="200"/>
      <c r="R630" s="200"/>
      <c r="S630" s="200"/>
      <c r="T630" s="200"/>
      <c r="U630" s="200"/>
      <c r="V630" s="200"/>
      <c r="W630" s="200"/>
      <c r="X630" s="200"/>
      <c r="Y630" s="200"/>
      <c r="Z630" s="200"/>
      <c r="AA630" s="200"/>
      <c r="AB630" s="200"/>
      <c r="AC630" s="200"/>
      <c r="AD630" s="200"/>
      <c r="AE630" s="200"/>
    </row>
    <row r="631" customFormat="false" ht="12.75" hidden="false" customHeight="true" outlineLevel="0" collapsed="false">
      <c r="A631" s="200"/>
      <c r="B631" s="200"/>
      <c r="C631" s="200"/>
      <c r="D631" s="200"/>
      <c r="E631" s="200"/>
      <c r="F631" s="200"/>
      <c r="G631" s="200"/>
      <c r="H631" s="200"/>
      <c r="I631" s="200"/>
      <c r="J631" s="200"/>
      <c r="K631" s="200"/>
      <c r="L631" s="200"/>
      <c r="M631" s="200"/>
      <c r="N631" s="200"/>
      <c r="O631" s="200"/>
      <c r="P631" s="200"/>
      <c r="Q631" s="200"/>
      <c r="R631" s="200"/>
      <c r="S631" s="200"/>
      <c r="T631" s="200"/>
      <c r="U631" s="200"/>
      <c r="V631" s="200"/>
      <c r="W631" s="200"/>
      <c r="X631" s="200"/>
      <c r="Y631" s="200"/>
      <c r="Z631" s="200"/>
      <c r="AA631" s="200"/>
      <c r="AB631" s="200"/>
      <c r="AC631" s="200"/>
      <c r="AD631" s="200"/>
      <c r="AE631" s="200"/>
    </row>
    <row r="632" customFormat="false" ht="12.75" hidden="false" customHeight="true" outlineLevel="0" collapsed="false">
      <c r="A632" s="200"/>
      <c r="B632" s="200"/>
      <c r="C632" s="200"/>
      <c r="D632" s="200"/>
      <c r="E632" s="200"/>
      <c r="F632" s="200"/>
      <c r="G632" s="200"/>
      <c r="H632" s="200"/>
      <c r="I632" s="200"/>
      <c r="J632" s="200"/>
      <c r="K632" s="200"/>
      <c r="L632" s="200"/>
      <c r="M632" s="200"/>
      <c r="N632" s="200"/>
      <c r="O632" s="200"/>
      <c r="P632" s="200"/>
      <c r="Q632" s="200"/>
      <c r="R632" s="200"/>
      <c r="S632" s="200"/>
      <c r="T632" s="200"/>
      <c r="U632" s="200"/>
      <c r="V632" s="200"/>
      <c r="W632" s="200"/>
      <c r="X632" s="200"/>
      <c r="Y632" s="200"/>
      <c r="Z632" s="200"/>
      <c r="AA632" s="200"/>
      <c r="AB632" s="200"/>
      <c r="AC632" s="200"/>
      <c r="AD632" s="200"/>
      <c r="AE632" s="200"/>
    </row>
    <row r="633" customFormat="false" ht="12.75" hidden="false" customHeight="true" outlineLevel="0" collapsed="false">
      <c r="A633" s="200"/>
      <c r="B633" s="200"/>
      <c r="C633" s="200"/>
      <c r="D633" s="200"/>
      <c r="E633" s="200"/>
      <c r="F633" s="200"/>
      <c r="G633" s="200"/>
      <c r="H633" s="200"/>
      <c r="I633" s="200"/>
      <c r="J633" s="200"/>
      <c r="K633" s="200"/>
      <c r="L633" s="200"/>
      <c r="M633" s="200"/>
      <c r="N633" s="200"/>
      <c r="O633" s="200"/>
      <c r="P633" s="200"/>
      <c r="Q633" s="200"/>
      <c r="R633" s="200"/>
      <c r="S633" s="200"/>
      <c r="T633" s="200"/>
      <c r="U633" s="200"/>
      <c r="V633" s="200"/>
      <c r="W633" s="200"/>
      <c r="X633" s="200"/>
      <c r="Y633" s="200"/>
      <c r="Z633" s="200"/>
      <c r="AA633" s="200"/>
      <c r="AB633" s="200"/>
      <c r="AC633" s="200"/>
      <c r="AD633" s="200"/>
      <c r="AE633" s="200"/>
    </row>
    <row r="634" customFormat="false" ht="12.75" hidden="false" customHeight="true" outlineLevel="0" collapsed="false">
      <c r="A634" s="200"/>
      <c r="B634" s="200"/>
      <c r="C634" s="200"/>
      <c r="D634" s="200"/>
      <c r="E634" s="200"/>
      <c r="F634" s="200"/>
      <c r="G634" s="200"/>
      <c r="H634" s="200"/>
      <c r="I634" s="200"/>
      <c r="J634" s="200"/>
      <c r="K634" s="200"/>
      <c r="L634" s="200"/>
      <c r="M634" s="200"/>
      <c r="N634" s="200"/>
      <c r="O634" s="200"/>
      <c r="P634" s="200"/>
      <c r="Q634" s="200"/>
      <c r="R634" s="200"/>
      <c r="S634" s="200"/>
      <c r="T634" s="200"/>
      <c r="U634" s="200"/>
      <c r="V634" s="200"/>
      <c r="W634" s="200"/>
      <c r="X634" s="200"/>
      <c r="Y634" s="200"/>
      <c r="Z634" s="200"/>
      <c r="AA634" s="200"/>
      <c r="AB634" s="200"/>
      <c r="AC634" s="200"/>
      <c r="AD634" s="200"/>
      <c r="AE634" s="200"/>
    </row>
    <row r="635" customFormat="false" ht="12.75" hidden="false" customHeight="true" outlineLevel="0" collapsed="false">
      <c r="A635" s="200"/>
      <c r="B635" s="200"/>
      <c r="C635" s="200"/>
      <c r="D635" s="200"/>
      <c r="E635" s="200"/>
      <c r="F635" s="200"/>
      <c r="G635" s="200"/>
      <c r="H635" s="200"/>
      <c r="I635" s="200"/>
      <c r="J635" s="200"/>
      <c r="K635" s="200"/>
      <c r="L635" s="200"/>
      <c r="M635" s="200"/>
      <c r="N635" s="200"/>
      <c r="O635" s="200"/>
      <c r="P635" s="200"/>
      <c r="Q635" s="200"/>
      <c r="R635" s="200"/>
      <c r="S635" s="200"/>
      <c r="T635" s="200"/>
      <c r="U635" s="200"/>
      <c r="V635" s="200"/>
      <c r="W635" s="200"/>
      <c r="X635" s="200"/>
      <c r="Y635" s="200"/>
      <c r="Z635" s="200"/>
      <c r="AA635" s="200"/>
      <c r="AB635" s="200"/>
      <c r="AC635" s="200"/>
      <c r="AD635" s="200"/>
      <c r="AE635" s="200"/>
    </row>
    <row r="636" customFormat="false" ht="12.75" hidden="false" customHeight="true" outlineLevel="0" collapsed="false">
      <c r="A636" s="200"/>
      <c r="B636" s="200"/>
      <c r="C636" s="200"/>
      <c r="D636" s="200"/>
      <c r="E636" s="200"/>
      <c r="F636" s="200"/>
      <c r="G636" s="200"/>
      <c r="H636" s="200"/>
      <c r="I636" s="200"/>
      <c r="J636" s="200"/>
      <c r="K636" s="200"/>
      <c r="L636" s="200"/>
      <c r="M636" s="200"/>
      <c r="N636" s="200"/>
      <c r="O636" s="200"/>
      <c r="P636" s="200"/>
      <c r="Q636" s="200"/>
      <c r="R636" s="200"/>
      <c r="S636" s="200"/>
      <c r="T636" s="200"/>
      <c r="U636" s="200"/>
      <c r="V636" s="200"/>
      <c r="W636" s="200"/>
      <c r="X636" s="200"/>
      <c r="Y636" s="200"/>
      <c r="Z636" s="200"/>
      <c r="AA636" s="200"/>
      <c r="AB636" s="200"/>
      <c r="AC636" s="200"/>
      <c r="AD636" s="200"/>
      <c r="AE636" s="200"/>
    </row>
    <row r="637" customFormat="false" ht="12.75" hidden="false" customHeight="true" outlineLevel="0" collapsed="false">
      <c r="A637" s="200"/>
      <c r="B637" s="200"/>
      <c r="C637" s="200"/>
      <c r="D637" s="200"/>
      <c r="E637" s="200"/>
      <c r="F637" s="200"/>
      <c r="G637" s="200"/>
      <c r="H637" s="200"/>
      <c r="I637" s="200"/>
      <c r="J637" s="200"/>
      <c r="K637" s="200"/>
      <c r="L637" s="200"/>
      <c r="M637" s="200"/>
      <c r="N637" s="200"/>
      <c r="O637" s="200"/>
      <c r="P637" s="200"/>
      <c r="Q637" s="200"/>
      <c r="R637" s="200"/>
      <c r="S637" s="200"/>
      <c r="T637" s="200"/>
      <c r="U637" s="200"/>
      <c r="V637" s="200"/>
      <c r="W637" s="200"/>
      <c r="X637" s="200"/>
      <c r="Y637" s="200"/>
      <c r="Z637" s="200"/>
      <c r="AA637" s="200"/>
      <c r="AB637" s="200"/>
      <c r="AC637" s="200"/>
      <c r="AD637" s="200"/>
      <c r="AE637" s="200"/>
    </row>
    <row r="638" customFormat="false" ht="12.75" hidden="false" customHeight="true" outlineLevel="0" collapsed="false">
      <c r="A638" s="200"/>
      <c r="B638" s="200"/>
      <c r="C638" s="200"/>
      <c r="D638" s="200"/>
      <c r="E638" s="200"/>
      <c r="F638" s="200"/>
      <c r="G638" s="200"/>
      <c r="H638" s="200"/>
      <c r="I638" s="200"/>
      <c r="J638" s="200"/>
      <c r="K638" s="200"/>
      <c r="L638" s="200"/>
      <c r="M638" s="200"/>
      <c r="N638" s="200"/>
      <c r="O638" s="200"/>
      <c r="P638" s="200"/>
      <c r="Q638" s="200"/>
      <c r="R638" s="200"/>
      <c r="S638" s="200"/>
      <c r="T638" s="200"/>
      <c r="U638" s="200"/>
      <c r="V638" s="200"/>
      <c r="W638" s="200"/>
      <c r="X638" s="200"/>
      <c r="Y638" s="200"/>
      <c r="Z638" s="200"/>
      <c r="AA638" s="200"/>
      <c r="AB638" s="200"/>
      <c r="AC638" s="200"/>
      <c r="AD638" s="200"/>
      <c r="AE638" s="200"/>
    </row>
    <row r="639" customFormat="false" ht="12.75" hidden="false" customHeight="true" outlineLevel="0" collapsed="false">
      <c r="A639" s="200"/>
      <c r="B639" s="200"/>
      <c r="C639" s="200"/>
      <c r="D639" s="200"/>
      <c r="E639" s="200"/>
      <c r="F639" s="200"/>
      <c r="G639" s="200"/>
      <c r="H639" s="200"/>
      <c r="I639" s="200"/>
      <c r="J639" s="200"/>
      <c r="K639" s="200"/>
      <c r="L639" s="200"/>
      <c r="M639" s="200"/>
      <c r="N639" s="200"/>
      <c r="O639" s="200"/>
      <c r="P639" s="200"/>
      <c r="Q639" s="200"/>
      <c r="R639" s="200"/>
      <c r="S639" s="200"/>
      <c r="T639" s="200"/>
      <c r="U639" s="200"/>
      <c r="V639" s="200"/>
      <c r="W639" s="200"/>
      <c r="X639" s="200"/>
      <c r="Y639" s="200"/>
      <c r="Z639" s="200"/>
      <c r="AA639" s="200"/>
      <c r="AB639" s="200"/>
      <c r="AC639" s="200"/>
      <c r="AD639" s="200"/>
      <c r="AE639" s="200"/>
    </row>
    <row r="640" customFormat="false" ht="12.75" hidden="false" customHeight="true" outlineLevel="0" collapsed="false">
      <c r="A640" s="200"/>
      <c r="B640" s="200"/>
      <c r="C640" s="200"/>
      <c r="D640" s="200"/>
      <c r="E640" s="200"/>
      <c r="F640" s="200"/>
      <c r="G640" s="200"/>
      <c r="H640" s="200"/>
      <c r="I640" s="200"/>
      <c r="J640" s="200"/>
      <c r="K640" s="200"/>
      <c r="L640" s="200"/>
      <c r="M640" s="200"/>
      <c r="N640" s="200"/>
      <c r="O640" s="200"/>
      <c r="P640" s="200"/>
      <c r="Q640" s="200"/>
      <c r="R640" s="200"/>
      <c r="S640" s="200"/>
      <c r="T640" s="200"/>
      <c r="U640" s="200"/>
      <c r="V640" s="200"/>
      <c r="W640" s="200"/>
      <c r="X640" s="200"/>
      <c r="Y640" s="200"/>
      <c r="Z640" s="200"/>
      <c r="AA640" s="200"/>
      <c r="AB640" s="200"/>
      <c r="AC640" s="200"/>
      <c r="AD640" s="200"/>
      <c r="AE640" s="200"/>
    </row>
    <row r="641" customFormat="false" ht="12.75" hidden="false" customHeight="true" outlineLevel="0" collapsed="false">
      <c r="A641" s="200"/>
      <c r="B641" s="200"/>
      <c r="C641" s="200"/>
      <c r="D641" s="200"/>
      <c r="E641" s="200"/>
      <c r="F641" s="200"/>
      <c r="G641" s="200"/>
      <c r="H641" s="200"/>
      <c r="I641" s="200"/>
      <c r="J641" s="200"/>
      <c r="K641" s="200"/>
      <c r="L641" s="200"/>
      <c r="M641" s="200"/>
      <c r="N641" s="200"/>
      <c r="O641" s="200"/>
      <c r="P641" s="200"/>
      <c r="Q641" s="200"/>
      <c r="R641" s="200"/>
      <c r="S641" s="200"/>
      <c r="T641" s="200"/>
      <c r="U641" s="200"/>
      <c r="V641" s="200"/>
      <c r="W641" s="200"/>
      <c r="X641" s="200"/>
      <c r="Y641" s="200"/>
      <c r="Z641" s="200"/>
      <c r="AA641" s="200"/>
      <c r="AB641" s="200"/>
      <c r="AC641" s="200"/>
      <c r="AD641" s="200"/>
      <c r="AE641" s="200"/>
    </row>
    <row r="642" customFormat="false" ht="12.75" hidden="false" customHeight="true" outlineLevel="0" collapsed="false">
      <c r="A642" s="200"/>
      <c r="B642" s="200"/>
      <c r="C642" s="200"/>
      <c r="D642" s="200"/>
      <c r="E642" s="200"/>
      <c r="F642" s="200"/>
      <c r="G642" s="200"/>
      <c r="H642" s="200"/>
      <c r="I642" s="200"/>
      <c r="J642" s="200"/>
      <c r="K642" s="200"/>
      <c r="L642" s="200"/>
      <c r="M642" s="200"/>
      <c r="N642" s="200"/>
      <c r="O642" s="200"/>
      <c r="P642" s="200"/>
      <c r="Q642" s="200"/>
      <c r="R642" s="200"/>
      <c r="S642" s="200"/>
      <c r="T642" s="200"/>
      <c r="U642" s="200"/>
      <c r="V642" s="200"/>
      <c r="W642" s="200"/>
      <c r="X642" s="200"/>
      <c r="Y642" s="200"/>
      <c r="Z642" s="200"/>
      <c r="AA642" s="200"/>
      <c r="AB642" s="200"/>
      <c r="AC642" s="200"/>
      <c r="AD642" s="200"/>
      <c r="AE642" s="200"/>
    </row>
    <row r="643" customFormat="false" ht="12.75" hidden="false" customHeight="true" outlineLevel="0" collapsed="false">
      <c r="A643" s="200"/>
      <c r="B643" s="200"/>
      <c r="C643" s="200"/>
      <c r="D643" s="200"/>
      <c r="E643" s="200"/>
      <c r="F643" s="200"/>
      <c r="G643" s="200"/>
      <c r="H643" s="200"/>
      <c r="I643" s="200"/>
      <c r="J643" s="200"/>
      <c r="K643" s="200"/>
      <c r="L643" s="200"/>
      <c r="M643" s="200"/>
      <c r="N643" s="200"/>
      <c r="O643" s="200"/>
      <c r="P643" s="200"/>
      <c r="Q643" s="200"/>
      <c r="R643" s="200"/>
      <c r="S643" s="200"/>
      <c r="T643" s="200"/>
      <c r="U643" s="200"/>
      <c r="V643" s="200"/>
      <c r="W643" s="200"/>
      <c r="X643" s="200"/>
      <c r="Y643" s="200"/>
      <c r="Z643" s="200"/>
      <c r="AA643" s="200"/>
      <c r="AB643" s="200"/>
      <c r="AC643" s="200"/>
      <c r="AD643" s="200"/>
      <c r="AE643" s="200"/>
    </row>
    <row r="644" customFormat="false" ht="12.75" hidden="false" customHeight="true" outlineLevel="0" collapsed="false">
      <c r="A644" s="200"/>
      <c r="B644" s="200"/>
      <c r="C644" s="200"/>
      <c r="D644" s="200"/>
      <c r="E644" s="200"/>
      <c r="F644" s="200"/>
      <c r="G644" s="200"/>
      <c r="H644" s="200"/>
      <c r="I644" s="200"/>
      <c r="J644" s="200"/>
      <c r="K644" s="200"/>
      <c r="L644" s="200"/>
      <c r="M644" s="200"/>
      <c r="N644" s="200"/>
      <c r="O644" s="200"/>
      <c r="P644" s="200"/>
      <c r="Q644" s="200"/>
      <c r="R644" s="200"/>
      <c r="S644" s="200"/>
      <c r="T644" s="200"/>
      <c r="U644" s="200"/>
      <c r="V644" s="200"/>
      <c r="W644" s="200"/>
      <c r="X644" s="200"/>
      <c r="Y644" s="200"/>
      <c r="Z644" s="200"/>
      <c r="AA644" s="200"/>
      <c r="AB644" s="200"/>
      <c r="AC644" s="200"/>
      <c r="AD644" s="200"/>
      <c r="AE644" s="200"/>
    </row>
    <row r="645" customFormat="false" ht="12.75" hidden="false" customHeight="true" outlineLevel="0" collapsed="false">
      <c r="A645" s="200"/>
      <c r="B645" s="200"/>
      <c r="C645" s="200"/>
      <c r="D645" s="200"/>
      <c r="E645" s="200"/>
      <c r="F645" s="200"/>
      <c r="G645" s="200"/>
      <c r="H645" s="200"/>
      <c r="I645" s="200"/>
      <c r="J645" s="200"/>
      <c r="K645" s="200"/>
      <c r="L645" s="200"/>
      <c r="M645" s="200"/>
      <c r="N645" s="200"/>
      <c r="O645" s="200"/>
      <c r="P645" s="200"/>
      <c r="Q645" s="200"/>
      <c r="R645" s="200"/>
      <c r="S645" s="200"/>
      <c r="T645" s="200"/>
      <c r="U645" s="200"/>
      <c r="V645" s="200"/>
      <c r="W645" s="200"/>
      <c r="X645" s="200"/>
      <c r="Y645" s="200"/>
      <c r="Z645" s="200"/>
      <c r="AA645" s="200"/>
      <c r="AB645" s="200"/>
      <c r="AC645" s="200"/>
      <c r="AD645" s="200"/>
      <c r="AE645" s="200"/>
    </row>
    <row r="646" customFormat="false" ht="12.75" hidden="false" customHeight="true" outlineLevel="0" collapsed="false">
      <c r="A646" s="200"/>
      <c r="B646" s="200"/>
      <c r="C646" s="200"/>
      <c r="D646" s="200"/>
      <c r="E646" s="200"/>
      <c r="F646" s="200"/>
      <c r="G646" s="200"/>
      <c r="H646" s="200"/>
      <c r="I646" s="200"/>
      <c r="J646" s="200"/>
      <c r="K646" s="200"/>
      <c r="L646" s="200"/>
      <c r="M646" s="200"/>
      <c r="N646" s="200"/>
      <c r="O646" s="200"/>
      <c r="P646" s="200"/>
      <c r="Q646" s="200"/>
      <c r="R646" s="200"/>
      <c r="S646" s="200"/>
      <c r="T646" s="200"/>
      <c r="U646" s="200"/>
      <c r="V646" s="200"/>
      <c r="W646" s="200"/>
      <c r="X646" s="200"/>
      <c r="Y646" s="200"/>
      <c r="Z646" s="200"/>
      <c r="AA646" s="200"/>
      <c r="AB646" s="200"/>
      <c r="AC646" s="200"/>
      <c r="AD646" s="200"/>
      <c r="AE646" s="200"/>
    </row>
    <row r="647" customFormat="false" ht="12.75" hidden="false" customHeight="true" outlineLevel="0" collapsed="false">
      <c r="A647" s="200"/>
      <c r="B647" s="200"/>
      <c r="C647" s="200"/>
      <c r="D647" s="200"/>
      <c r="E647" s="200"/>
      <c r="F647" s="200"/>
      <c r="G647" s="200"/>
      <c r="H647" s="200"/>
      <c r="I647" s="200"/>
      <c r="J647" s="200"/>
      <c r="K647" s="200"/>
      <c r="L647" s="200"/>
      <c r="M647" s="200"/>
      <c r="N647" s="200"/>
      <c r="O647" s="200"/>
      <c r="P647" s="200"/>
      <c r="Q647" s="200"/>
      <c r="R647" s="200"/>
      <c r="S647" s="200"/>
      <c r="T647" s="200"/>
      <c r="U647" s="200"/>
      <c r="V647" s="200"/>
      <c r="W647" s="200"/>
      <c r="X647" s="200"/>
      <c r="Y647" s="200"/>
      <c r="Z647" s="200"/>
      <c r="AA647" s="200"/>
      <c r="AB647" s="200"/>
      <c r="AC647" s="200"/>
      <c r="AD647" s="200"/>
      <c r="AE647" s="200"/>
    </row>
    <row r="648" customFormat="false" ht="12.75" hidden="false" customHeight="true" outlineLevel="0" collapsed="false">
      <c r="A648" s="200"/>
      <c r="B648" s="200"/>
      <c r="C648" s="200"/>
      <c r="D648" s="200"/>
      <c r="E648" s="200"/>
      <c r="F648" s="200"/>
      <c r="G648" s="200"/>
      <c r="H648" s="200"/>
      <c r="I648" s="200"/>
      <c r="J648" s="200"/>
      <c r="K648" s="200"/>
      <c r="L648" s="200"/>
      <c r="M648" s="200"/>
      <c r="N648" s="200"/>
      <c r="O648" s="200"/>
      <c r="P648" s="200"/>
      <c r="Q648" s="200"/>
      <c r="R648" s="200"/>
      <c r="S648" s="200"/>
      <c r="T648" s="200"/>
      <c r="U648" s="200"/>
      <c r="V648" s="200"/>
      <c r="W648" s="200"/>
      <c r="X648" s="200"/>
      <c r="Y648" s="200"/>
      <c r="Z648" s="200"/>
      <c r="AA648" s="200"/>
      <c r="AB648" s="200"/>
      <c r="AC648" s="200"/>
      <c r="AD648" s="200"/>
      <c r="AE648" s="200"/>
    </row>
    <row r="649" customFormat="false" ht="12.75" hidden="false" customHeight="true" outlineLevel="0" collapsed="false">
      <c r="A649" s="200"/>
      <c r="B649" s="200"/>
      <c r="C649" s="200"/>
      <c r="D649" s="200"/>
      <c r="E649" s="200"/>
      <c r="F649" s="200"/>
      <c r="G649" s="200"/>
      <c r="H649" s="200"/>
      <c r="I649" s="200"/>
      <c r="J649" s="200"/>
      <c r="K649" s="200"/>
      <c r="L649" s="200"/>
      <c r="M649" s="200"/>
      <c r="N649" s="200"/>
      <c r="O649" s="200"/>
      <c r="P649" s="200"/>
      <c r="Q649" s="200"/>
      <c r="R649" s="200"/>
      <c r="S649" s="200"/>
      <c r="T649" s="200"/>
      <c r="U649" s="200"/>
      <c r="V649" s="200"/>
      <c r="W649" s="200"/>
      <c r="X649" s="200"/>
      <c r="Y649" s="200"/>
      <c r="Z649" s="200"/>
      <c r="AA649" s="200"/>
      <c r="AB649" s="200"/>
      <c r="AC649" s="200"/>
      <c r="AD649" s="200"/>
      <c r="AE649" s="200"/>
    </row>
    <row r="650" customFormat="false" ht="12.75" hidden="false" customHeight="true" outlineLevel="0" collapsed="false">
      <c r="A650" s="200"/>
      <c r="B650" s="200"/>
      <c r="C650" s="200"/>
      <c r="D650" s="200"/>
      <c r="E650" s="200"/>
      <c r="F650" s="200"/>
      <c r="G650" s="200"/>
      <c r="H650" s="200"/>
      <c r="I650" s="200"/>
      <c r="J650" s="200"/>
      <c r="K650" s="200"/>
      <c r="L650" s="200"/>
      <c r="M650" s="200"/>
      <c r="N650" s="200"/>
      <c r="O650" s="200"/>
      <c r="P650" s="200"/>
      <c r="Q650" s="200"/>
      <c r="R650" s="200"/>
      <c r="S650" s="200"/>
      <c r="T650" s="200"/>
      <c r="U650" s="200"/>
      <c r="V650" s="200"/>
      <c r="W650" s="200"/>
      <c r="X650" s="200"/>
      <c r="Y650" s="200"/>
      <c r="Z650" s="200"/>
      <c r="AA650" s="200"/>
      <c r="AB650" s="200"/>
      <c r="AC650" s="200"/>
      <c r="AD650" s="200"/>
      <c r="AE650" s="200"/>
    </row>
    <row r="651" customFormat="false" ht="12.75" hidden="false" customHeight="true" outlineLevel="0" collapsed="false">
      <c r="A651" s="200"/>
      <c r="B651" s="200"/>
      <c r="C651" s="200"/>
      <c r="D651" s="200"/>
      <c r="E651" s="200"/>
      <c r="F651" s="200"/>
      <c r="G651" s="200"/>
      <c r="H651" s="200"/>
      <c r="I651" s="200"/>
      <c r="J651" s="200"/>
      <c r="K651" s="200"/>
      <c r="L651" s="200"/>
      <c r="M651" s="200"/>
      <c r="N651" s="200"/>
      <c r="O651" s="200"/>
      <c r="P651" s="200"/>
      <c r="Q651" s="200"/>
      <c r="R651" s="200"/>
      <c r="S651" s="200"/>
      <c r="T651" s="200"/>
      <c r="U651" s="200"/>
      <c r="V651" s="200"/>
      <c r="W651" s="200"/>
      <c r="X651" s="200"/>
      <c r="Y651" s="200"/>
      <c r="Z651" s="200"/>
      <c r="AA651" s="200"/>
      <c r="AB651" s="200"/>
      <c r="AC651" s="200"/>
      <c r="AD651" s="200"/>
      <c r="AE651" s="200"/>
    </row>
    <row r="652" customFormat="false" ht="12.75" hidden="false" customHeight="true" outlineLevel="0" collapsed="false">
      <c r="A652" s="200"/>
      <c r="B652" s="200"/>
      <c r="C652" s="200"/>
      <c r="D652" s="200"/>
      <c r="E652" s="200"/>
      <c r="F652" s="200"/>
      <c r="G652" s="200"/>
      <c r="H652" s="200"/>
      <c r="I652" s="200"/>
      <c r="J652" s="200"/>
      <c r="K652" s="200"/>
      <c r="L652" s="200"/>
      <c r="M652" s="200"/>
      <c r="N652" s="200"/>
      <c r="O652" s="200"/>
      <c r="P652" s="200"/>
      <c r="Q652" s="200"/>
      <c r="R652" s="200"/>
      <c r="S652" s="200"/>
      <c r="T652" s="200"/>
      <c r="U652" s="200"/>
      <c r="V652" s="200"/>
      <c r="W652" s="200"/>
      <c r="X652" s="200"/>
      <c r="Y652" s="200"/>
      <c r="Z652" s="200"/>
      <c r="AA652" s="200"/>
      <c r="AB652" s="200"/>
      <c r="AC652" s="200"/>
      <c r="AD652" s="200"/>
      <c r="AE652" s="200"/>
    </row>
    <row r="653" customFormat="false" ht="12.75" hidden="false" customHeight="true" outlineLevel="0" collapsed="false">
      <c r="A653" s="200"/>
      <c r="B653" s="200"/>
      <c r="C653" s="200"/>
      <c r="D653" s="200"/>
      <c r="E653" s="200"/>
      <c r="F653" s="200"/>
      <c r="G653" s="200"/>
      <c r="H653" s="200"/>
      <c r="I653" s="200"/>
      <c r="J653" s="200"/>
      <c r="K653" s="200"/>
      <c r="L653" s="200"/>
      <c r="M653" s="200"/>
      <c r="N653" s="200"/>
      <c r="O653" s="200"/>
      <c r="P653" s="200"/>
      <c r="Q653" s="200"/>
      <c r="R653" s="200"/>
      <c r="S653" s="200"/>
      <c r="T653" s="200"/>
      <c r="U653" s="200"/>
      <c r="V653" s="200"/>
      <c r="W653" s="200"/>
      <c r="X653" s="200"/>
      <c r="Y653" s="200"/>
      <c r="Z653" s="200"/>
      <c r="AA653" s="200"/>
      <c r="AB653" s="200"/>
      <c r="AC653" s="200"/>
      <c r="AD653" s="200"/>
      <c r="AE653" s="200"/>
    </row>
    <row r="654" customFormat="false" ht="12.75" hidden="false" customHeight="true" outlineLevel="0" collapsed="false">
      <c r="A654" s="200"/>
      <c r="B654" s="200"/>
      <c r="C654" s="200"/>
      <c r="D654" s="200"/>
      <c r="E654" s="200"/>
      <c r="F654" s="200"/>
      <c r="G654" s="200"/>
      <c r="H654" s="200"/>
      <c r="I654" s="200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0"/>
      <c r="W654" s="200"/>
      <c r="X654" s="200"/>
      <c r="Y654" s="200"/>
      <c r="Z654" s="200"/>
      <c r="AA654" s="200"/>
      <c r="AB654" s="200"/>
      <c r="AC654" s="200"/>
      <c r="AD654" s="200"/>
      <c r="AE654" s="200"/>
    </row>
    <row r="655" customFormat="false" ht="12.75" hidden="false" customHeight="true" outlineLevel="0" collapsed="false">
      <c r="A655" s="200"/>
      <c r="B655" s="200"/>
      <c r="C655" s="200"/>
      <c r="D655" s="200"/>
      <c r="E655" s="200"/>
      <c r="F655" s="200"/>
      <c r="G655" s="200"/>
      <c r="H655" s="200"/>
      <c r="I655" s="200"/>
      <c r="J655" s="200"/>
      <c r="K655" s="200"/>
      <c r="L655" s="200"/>
      <c r="M655" s="200"/>
      <c r="N655" s="200"/>
      <c r="O655" s="200"/>
      <c r="P655" s="200"/>
      <c r="Q655" s="200"/>
      <c r="R655" s="200"/>
      <c r="S655" s="200"/>
      <c r="T655" s="200"/>
      <c r="U655" s="200"/>
      <c r="V655" s="200"/>
      <c r="W655" s="200"/>
      <c r="X655" s="200"/>
      <c r="Y655" s="200"/>
      <c r="Z655" s="200"/>
      <c r="AA655" s="200"/>
      <c r="AB655" s="200"/>
      <c r="AC655" s="200"/>
      <c r="AD655" s="200"/>
      <c r="AE655" s="200"/>
    </row>
    <row r="656" customFormat="false" ht="12.75" hidden="false" customHeight="true" outlineLevel="0" collapsed="false">
      <c r="A656" s="200"/>
      <c r="B656" s="200"/>
      <c r="C656" s="200"/>
      <c r="D656" s="200"/>
      <c r="E656" s="200"/>
      <c r="F656" s="200"/>
      <c r="G656" s="200"/>
      <c r="H656" s="200"/>
      <c r="I656" s="200"/>
      <c r="J656" s="200"/>
      <c r="K656" s="200"/>
      <c r="L656" s="200"/>
      <c r="M656" s="200"/>
      <c r="N656" s="200"/>
      <c r="O656" s="200"/>
      <c r="P656" s="200"/>
      <c r="Q656" s="200"/>
      <c r="R656" s="200"/>
      <c r="S656" s="200"/>
      <c r="T656" s="200"/>
      <c r="U656" s="200"/>
      <c r="V656" s="200"/>
      <c r="W656" s="200"/>
      <c r="X656" s="200"/>
      <c r="Y656" s="200"/>
      <c r="Z656" s="200"/>
      <c r="AA656" s="200"/>
      <c r="AB656" s="200"/>
      <c r="AC656" s="200"/>
      <c r="AD656" s="200"/>
      <c r="AE656" s="200"/>
    </row>
    <row r="657" customFormat="false" ht="12.75" hidden="false" customHeight="true" outlineLevel="0" collapsed="false">
      <c r="A657" s="200"/>
      <c r="B657" s="200"/>
      <c r="C657" s="200"/>
      <c r="D657" s="200"/>
      <c r="E657" s="200"/>
      <c r="F657" s="200"/>
      <c r="G657" s="200"/>
      <c r="H657" s="200"/>
      <c r="I657" s="200"/>
      <c r="J657" s="200"/>
      <c r="K657" s="200"/>
      <c r="L657" s="200"/>
      <c r="M657" s="200"/>
      <c r="N657" s="200"/>
      <c r="O657" s="200"/>
      <c r="P657" s="200"/>
      <c r="Q657" s="200"/>
      <c r="R657" s="200"/>
      <c r="S657" s="200"/>
      <c r="T657" s="200"/>
      <c r="U657" s="200"/>
      <c r="V657" s="200"/>
      <c r="W657" s="200"/>
      <c r="X657" s="200"/>
      <c r="Y657" s="200"/>
      <c r="Z657" s="200"/>
      <c r="AA657" s="200"/>
      <c r="AB657" s="200"/>
      <c r="AC657" s="200"/>
      <c r="AD657" s="200"/>
      <c r="AE657" s="200"/>
    </row>
    <row r="658" customFormat="false" ht="12.75" hidden="false" customHeight="true" outlineLevel="0" collapsed="false">
      <c r="A658" s="200"/>
      <c r="B658" s="200"/>
      <c r="C658" s="200"/>
      <c r="D658" s="200"/>
      <c r="E658" s="200"/>
      <c r="F658" s="200"/>
      <c r="G658" s="200"/>
      <c r="H658" s="200"/>
      <c r="I658" s="200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0"/>
      <c r="W658" s="200"/>
      <c r="X658" s="200"/>
      <c r="Y658" s="200"/>
      <c r="Z658" s="200"/>
      <c r="AA658" s="200"/>
      <c r="AB658" s="200"/>
      <c r="AC658" s="200"/>
      <c r="AD658" s="200"/>
      <c r="AE658" s="200"/>
    </row>
    <row r="659" customFormat="false" ht="12.75" hidden="false" customHeight="true" outlineLevel="0" collapsed="false">
      <c r="A659" s="200"/>
      <c r="B659" s="200"/>
      <c r="C659" s="200"/>
      <c r="D659" s="200"/>
      <c r="E659" s="200"/>
      <c r="F659" s="200"/>
      <c r="G659" s="200"/>
      <c r="H659" s="200"/>
      <c r="I659" s="200"/>
      <c r="J659" s="200"/>
      <c r="K659" s="200"/>
      <c r="L659" s="200"/>
      <c r="M659" s="200"/>
      <c r="N659" s="200"/>
      <c r="O659" s="200"/>
      <c r="P659" s="200"/>
      <c r="Q659" s="200"/>
      <c r="R659" s="200"/>
      <c r="S659" s="200"/>
      <c r="T659" s="200"/>
      <c r="U659" s="200"/>
      <c r="V659" s="200"/>
      <c r="W659" s="200"/>
      <c r="X659" s="200"/>
      <c r="Y659" s="200"/>
      <c r="Z659" s="200"/>
      <c r="AA659" s="200"/>
      <c r="AB659" s="200"/>
      <c r="AC659" s="200"/>
      <c r="AD659" s="200"/>
      <c r="AE659" s="200"/>
    </row>
    <row r="660" customFormat="false" ht="12.75" hidden="false" customHeight="true" outlineLevel="0" collapsed="false">
      <c r="A660" s="200"/>
      <c r="B660" s="200"/>
      <c r="C660" s="200"/>
      <c r="D660" s="200"/>
      <c r="E660" s="200"/>
      <c r="F660" s="200"/>
      <c r="G660" s="200"/>
      <c r="H660" s="200"/>
      <c r="I660" s="200"/>
      <c r="J660" s="200"/>
      <c r="K660" s="200"/>
      <c r="L660" s="200"/>
      <c r="M660" s="200"/>
      <c r="N660" s="200"/>
      <c r="O660" s="200"/>
      <c r="P660" s="200"/>
      <c r="Q660" s="200"/>
      <c r="R660" s="200"/>
      <c r="S660" s="200"/>
      <c r="T660" s="200"/>
      <c r="U660" s="200"/>
      <c r="V660" s="200"/>
      <c r="W660" s="200"/>
      <c r="X660" s="200"/>
      <c r="Y660" s="200"/>
      <c r="Z660" s="200"/>
      <c r="AA660" s="200"/>
      <c r="AB660" s="200"/>
      <c r="AC660" s="200"/>
      <c r="AD660" s="200"/>
      <c r="AE660" s="200"/>
    </row>
    <row r="661" customFormat="false" ht="12.75" hidden="false" customHeight="true" outlineLevel="0" collapsed="false">
      <c r="A661" s="200"/>
      <c r="B661" s="200"/>
      <c r="C661" s="200"/>
      <c r="D661" s="200"/>
      <c r="E661" s="200"/>
      <c r="F661" s="200"/>
      <c r="G661" s="200"/>
      <c r="H661" s="200"/>
      <c r="I661" s="200"/>
      <c r="J661" s="200"/>
      <c r="K661" s="200"/>
      <c r="L661" s="200"/>
      <c r="M661" s="200"/>
      <c r="N661" s="200"/>
      <c r="O661" s="200"/>
      <c r="P661" s="200"/>
      <c r="Q661" s="200"/>
      <c r="R661" s="200"/>
      <c r="S661" s="200"/>
      <c r="T661" s="200"/>
      <c r="U661" s="200"/>
      <c r="V661" s="200"/>
      <c r="W661" s="200"/>
      <c r="X661" s="200"/>
      <c r="Y661" s="200"/>
      <c r="Z661" s="200"/>
      <c r="AA661" s="200"/>
      <c r="AB661" s="200"/>
      <c r="AC661" s="200"/>
      <c r="AD661" s="200"/>
      <c r="AE661" s="200"/>
    </row>
    <row r="662" customFormat="false" ht="12.75" hidden="false" customHeight="true" outlineLevel="0" collapsed="false">
      <c r="A662" s="200"/>
      <c r="B662" s="200"/>
      <c r="C662" s="200"/>
      <c r="D662" s="200"/>
      <c r="E662" s="200"/>
      <c r="F662" s="200"/>
      <c r="G662" s="200"/>
      <c r="H662" s="200"/>
      <c r="I662" s="200"/>
      <c r="J662" s="200"/>
      <c r="K662" s="200"/>
      <c r="L662" s="200"/>
      <c r="M662" s="200"/>
      <c r="N662" s="200"/>
      <c r="O662" s="200"/>
      <c r="P662" s="200"/>
      <c r="Q662" s="200"/>
      <c r="R662" s="200"/>
      <c r="S662" s="200"/>
      <c r="T662" s="200"/>
      <c r="U662" s="200"/>
      <c r="V662" s="200"/>
      <c r="W662" s="200"/>
      <c r="X662" s="200"/>
      <c r="Y662" s="200"/>
      <c r="Z662" s="200"/>
      <c r="AA662" s="200"/>
      <c r="AB662" s="200"/>
      <c r="AC662" s="200"/>
      <c r="AD662" s="200"/>
      <c r="AE662" s="200"/>
    </row>
    <row r="663" customFormat="false" ht="12.75" hidden="false" customHeight="true" outlineLevel="0" collapsed="false">
      <c r="A663" s="200"/>
      <c r="B663" s="200"/>
      <c r="C663" s="200"/>
      <c r="D663" s="200"/>
      <c r="E663" s="200"/>
      <c r="F663" s="200"/>
      <c r="G663" s="200"/>
      <c r="H663" s="200"/>
      <c r="I663" s="200"/>
      <c r="J663" s="200"/>
      <c r="K663" s="200"/>
      <c r="L663" s="200"/>
      <c r="M663" s="200"/>
      <c r="N663" s="200"/>
      <c r="O663" s="200"/>
      <c r="P663" s="200"/>
      <c r="Q663" s="200"/>
      <c r="R663" s="200"/>
      <c r="S663" s="200"/>
      <c r="T663" s="200"/>
      <c r="U663" s="200"/>
      <c r="V663" s="200"/>
      <c r="W663" s="200"/>
      <c r="X663" s="200"/>
      <c r="Y663" s="200"/>
      <c r="Z663" s="200"/>
      <c r="AA663" s="200"/>
      <c r="AB663" s="200"/>
      <c r="AC663" s="200"/>
      <c r="AD663" s="200"/>
      <c r="AE663" s="200"/>
    </row>
    <row r="664" customFormat="false" ht="12.75" hidden="false" customHeight="true" outlineLevel="0" collapsed="false">
      <c r="A664" s="200"/>
      <c r="B664" s="200"/>
      <c r="C664" s="200"/>
      <c r="D664" s="200"/>
      <c r="E664" s="200"/>
      <c r="F664" s="200"/>
      <c r="G664" s="200"/>
      <c r="H664" s="200"/>
      <c r="I664" s="200"/>
      <c r="J664" s="200"/>
      <c r="K664" s="200"/>
      <c r="L664" s="200"/>
      <c r="M664" s="200"/>
      <c r="N664" s="200"/>
      <c r="O664" s="200"/>
      <c r="P664" s="200"/>
      <c r="Q664" s="200"/>
      <c r="R664" s="200"/>
      <c r="S664" s="200"/>
      <c r="T664" s="200"/>
      <c r="U664" s="200"/>
      <c r="V664" s="200"/>
      <c r="W664" s="200"/>
      <c r="X664" s="200"/>
      <c r="Y664" s="200"/>
      <c r="Z664" s="200"/>
      <c r="AA664" s="200"/>
      <c r="AB664" s="200"/>
      <c r="AC664" s="200"/>
      <c r="AD664" s="200"/>
      <c r="AE664" s="200"/>
    </row>
    <row r="665" customFormat="false" ht="12.75" hidden="false" customHeight="true" outlineLevel="0" collapsed="false">
      <c r="A665" s="200"/>
      <c r="B665" s="200"/>
      <c r="C665" s="200"/>
      <c r="D665" s="200"/>
      <c r="E665" s="200"/>
      <c r="F665" s="200"/>
      <c r="G665" s="200"/>
      <c r="H665" s="200"/>
      <c r="I665" s="200"/>
      <c r="J665" s="200"/>
      <c r="K665" s="200"/>
      <c r="L665" s="200"/>
      <c r="M665" s="200"/>
      <c r="N665" s="200"/>
      <c r="O665" s="200"/>
      <c r="P665" s="200"/>
      <c r="Q665" s="200"/>
      <c r="R665" s="200"/>
      <c r="S665" s="200"/>
      <c r="T665" s="200"/>
      <c r="U665" s="200"/>
      <c r="V665" s="200"/>
      <c r="W665" s="200"/>
      <c r="X665" s="200"/>
      <c r="Y665" s="200"/>
      <c r="Z665" s="200"/>
      <c r="AA665" s="200"/>
      <c r="AB665" s="200"/>
      <c r="AC665" s="200"/>
      <c r="AD665" s="200"/>
      <c r="AE665" s="200"/>
    </row>
    <row r="666" customFormat="false" ht="12.75" hidden="false" customHeight="true" outlineLevel="0" collapsed="false">
      <c r="A666" s="200"/>
      <c r="B666" s="200"/>
      <c r="C666" s="200"/>
      <c r="D666" s="200"/>
      <c r="E666" s="200"/>
      <c r="F666" s="200"/>
      <c r="G666" s="200"/>
      <c r="H666" s="200"/>
      <c r="I666" s="200"/>
      <c r="J666" s="200"/>
      <c r="K666" s="200"/>
      <c r="L666" s="200"/>
      <c r="M666" s="200"/>
      <c r="N666" s="200"/>
      <c r="O666" s="200"/>
      <c r="P666" s="200"/>
      <c r="Q666" s="200"/>
      <c r="R666" s="200"/>
      <c r="S666" s="200"/>
      <c r="T666" s="200"/>
      <c r="U666" s="200"/>
      <c r="V666" s="200"/>
      <c r="W666" s="200"/>
      <c r="X666" s="200"/>
      <c r="Y666" s="200"/>
      <c r="Z666" s="200"/>
      <c r="AA666" s="200"/>
      <c r="AB666" s="200"/>
      <c r="AC666" s="200"/>
      <c r="AD666" s="200"/>
      <c r="AE666" s="200"/>
    </row>
    <row r="667" customFormat="false" ht="12.75" hidden="false" customHeight="true" outlineLevel="0" collapsed="false">
      <c r="A667" s="200"/>
      <c r="B667" s="200"/>
      <c r="C667" s="200"/>
      <c r="D667" s="200"/>
      <c r="E667" s="200"/>
      <c r="F667" s="200"/>
      <c r="G667" s="200"/>
      <c r="H667" s="200"/>
      <c r="I667" s="200"/>
      <c r="J667" s="200"/>
      <c r="K667" s="200"/>
      <c r="L667" s="200"/>
      <c r="M667" s="200"/>
      <c r="N667" s="200"/>
      <c r="O667" s="200"/>
      <c r="P667" s="200"/>
      <c r="Q667" s="200"/>
      <c r="R667" s="200"/>
      <c r="S667" s="200"/>
      <c r="T667" s="200"/>
      <c r="U667" s="200"/>
      <c r="V667" s="200"/>
      <c r="W667" s="200"/>
      <c r="X667" s="200"/>
      <c r="Y667" s="200"/>
      <c r="Z667" s="200"/>
      <c r="AA667" s="200"/>
      <c r="AB667" s="200"/>
      <c r="AC667" s="200"/>
      <c r="AD667" s="200"/>
      <c r="AE667" s="200"/>
    </row>
    <row r="668" customFormat="false" ht="12.75" hidden="false" customHeight="true" outlineLevel="0" collapsed="false">
      <c r="A668" s="200"/>
      <c r="B668" s="200"/>
      <c r="C668" s="200"/>
      <c r="D668" s="200"/>
      <c r="E668" s="200"/>
      <c r="F668" s="200"/>
      <c r="G668" s="200"/>
      <c r="H668" s="200"/>
      <c r="I668" s="200"/>
      <c r="J668" s="200"/>
      <c r="K668" s="200"/>
      <c r="L668" s="200"/>
      <c r="M668" s="200"/>
      <c r="N668" s="200"/>
      <c r="O668" s="200"/>
      <c r="P668" s="200"/>
      <c r="Q668" s="200"/>
      <c r="R668" s="200"/>
      <c r="S668" s="200"/>
      <c r="T668" s="200"/>
      <c r="U668" s="200"/>
      <c r="V668" s="200"/>
      <c r="W668" s="200"/>
      <c r="X668" s="200"/>
      <c r="Y668" s="200"/>
      <c r="Z668" s="200"/>
      <c r="AA668" s="200"/>
      <c r="AB668" s="200"/>
      <c r="AC668" s="200"/>
      <c r="AD668" s="200"/>
      <c r="AE668" s="200"/>
    </row>
    <row r="669" customFormat="false" ht="12.75" hidden="false" customHeight="true" outlineLevel="0" collapsed="false">
      <c r="A669" s="200"/>
      <c r="B669" s="200"/>
      <c r="C669" s="200"/>
      <c r="D669" s="200"/>
      <c r="E669" s="200"/>
      <c r="F669" s="200"/>
      <c r="G669" s="200"/>
      <c r="H669" s="200"/>
      <c r="I669" s="200"/>
      <c r="J669" s="200"/>
      <c r="K669" s="200"/>
      <c r="L669" s="200"/>
      <c r="M669" s="200"/>
      <c r="N669" s="200"/>
      <c r="O669" s="200"/>
      <c r="P669" s="200"/>
      <c r="Q669" s="200"/>
      <c r="R669" s="200"/>
      <c r="S669" s="200"/>
      <c r="T669" s="200"/>
      <c r="U669" s="200"/>
      <c r="V669" s="200"/>
      <c r="W669" s="200"/>
      <c r="X669" s="200"/>
      <c r="Y669" s="200"/>
      <c r="Z669" s="200"/>
      <c r="AA669" s="200"/>
      <c r="AB669" s="200"/>
      <c r="AC669" s="200"/>
      <c r="AD669" s="200"/>
      <c r="AE669" s="200"/>
    </row>
    <row r="670" customFormat="false" ht="12.75" hidden="false" customHeight="true" outlineLevel="0" collapsed="false">
      <c r="A670" s="200"/>
      <c r="B670" s="200"/>
      <c r="C670" s="200"/>
      <c r="D670" s="200"/>
      <c r="E670" s="200"/>
      <c r="F670" s="200"/>
      <c r="G670" s="200"/>
      <c r="H670" s="200"/>
      <c r="I670" s="200"/>
      <c r="J670" s="200"/>
      <c r="K670" s="200"/>
      <c r="L670" s="200"/>
      <c r="M670" s="200"/>
      <c r="N670" s="200"/>
      <c r="O670" s="200"/>
      <c r="P670" s="200"/>
      <c r="Q670" s="200"/>
      <c r="R670" s="200"/>
      <c r="S670" s="200"/>
      <c r="T670" s="200"/>
      <c r="U670" s="200"/>
      <c r="V670" s="200"/>
      <c r="W670" s="200"/>
      <c r="X670" s="200"/>
      <c r="Y670" s="200"/>
      <c r="Z670" s="200"/>
      <c r="AA670" s="200"/>
      <c r="AB670" s="200"/>
      <c r="AC670" s="200"/>
      <c r="AD670" s="200"/>
      <c r="AE670" s="200"/>
    </row>
    <row r="671" customFormat="false" ht="12.75" hidden="false" customHeight="true" outlineLevel="0" collapsed="false">
      <c r="A671" s="200"/>
      <c r="B671" s="200"/>
      <c r="C671" s="200"/>
      <c r="D671" s="200"/>
      <c r="E671" s="200"/>
      <c r="F671" s="200"/>
      <c r="G671" s="200"/>
      <c r="H671" s="200"/>
      <c r="I671" s="200"/>
      <c r="J671" s="200"/>
      <c r="K671" s="200"/>
      <c r="L671" s="200"/>
      <c r="M671" s="200"/>
      <c r="N671" s="200"/>
      <c r="O671" s="200"/>
      <c r="P671" s="200"/>
      <c r="Q671" s="200"/>
      <c r="R671" s="200"/>
      <c r="S671" s="200"/>
      <c r="T671" s="200"/>
      <c r="U671" s="200"/>
      <c r="V671" s="200"/>
      <c r="W671" s="200"/>
      <c r="X671" s="200"/>
      <c r="Y671" s="200"/>
      <c r="Z671" s="200"/>
      <c r="AA671" s="200"/>
      <c r="AB671" s="200"/>
      <c r="AC671" s="200"/>
      <c r="AD671" s="200"/>
      <c r="AE671" s="200"/>
    </row>
    <row r="672" customFormat="false" ht="12.75" hidden="false" customHeight="true" outlineLevel="0" collapsed="false">
      <c r="A672" s="200"/>
      <c r="B672" s="200"/>
      <c r="C672" s="200"/>
      <c r="D672" s="200"/>
      <c r="E672" s="200"/>
      <c r="F672" s="200"/>
      <c r="G672" s="200"/>
      <c r="H672" s="200"/>
      <c r="I672" s="200"/>
      <c r="J672" s="200"/>
      <c r="K672" s="200"/>
      <c r="L672" s="200"/>
      <c r="M672" s="200"/>
      <c r="N672" s="200"/>
      <c r="O672" s="200"/>
      <c r="P672" s="200"/>
      <c r="Q672" s="200"/>
      <c r="R672" s="200"/>
      <c r="S672" s="200"/>
      <c r="T672" s="200"/>
      <c r="U672" s="200"/>
      <c r="V672" s="200"/>
      <c r="W672" s="200"/>
      <c r="X672" s="200"/>
      <c r="Y672" s="200"/>
      <c r="Z672" s="200"/>
      <c r="AA672" s="200"/>
      <c r="AB672" s="200"/>
      <c r="AC672" s="200"/>
      <c r="AD672" s="200"/>
      <c r="AE672" s="200"/>
    </row>
    <row r="673" customFormat="false" ht="12.75" hidden="false" customHeight="true" outlineLevel="0" collapsed="false">
      <c r="A673" s="200"/>
      <c r="B673" s="200"/>
      <c r="C673" s="200"/>
      <c r="D673" s="200"/>
      <c r="E673" s="200"/>
      <c r="F673" s="200"/>
      <c r="G673" s="200"/>
      <c r="H673" s="200"/>
      <c r="I673" s="200"/>
      <c r="J673" s="200"/>
      <c r="K673" s="200"/>
      <c r="L673" s="200"/>
      <c r="M673" s="200"/>
      <c r="N673" s="200"/>
      <c r="O673" s="200"/>
      <c r="P673" s="200"/>
      <c r="Q673" s="200"/>
      <c r="R673" s="200"/>
      <c r="S673" s="200"/>
      <c r="T673" s="200"/>
      <c r="U673" s="200"/>
      <c r="V673" s="200"/>
      <c r="W673" s="200"/>
      <c r="X673" s="200"/>
      <c r="Y673" s="200"/>
      <c r="Z673" s="200"/>
      <c r="AA673" s="200"/>
      <c r="AB673" s="200"/>
      <c r="AC673" s="200"/>
      <c r="AD673" s="200"/>
      <c r="AE673" s="200"/>
    </row>
    <row r="674" customFormat="false" ht="12.75" hidden="false" customHeight="true" outlineLevel="0" collapsed="false">
      <c r="A674" s="200"/>
      <c r="B674" s="200"/>
      <c r="C674" s="200"/>
      <c r="D674" s="200"/>
      <c r="E674" s="200"/>
      <c r="F674" s="200"/>
      <c r="G674" s="200"/>
      <c r="H674" s="200"/>
      <c r="I674" s="200"/>
      <c r="J674" s="200"/>
      <c r="K674" s="200"/>
      <c r="L674" s="200"/>
      <c r="M674" s="200"/>
      <c r="N674" s="200"/>
      <c r="O674" s="200"/>
      <c r="P674" s="200"/>
      <c r="Q674" s="200"/>
      <c r="R674" s="200"/>
      <c r="S674" s="200"/>
      <c r="T674" s="200"/>
      <c r="U674" s="200"/>
      <c r="V674" s="200"/>
      <c r="W674" s="200"/>
      <c r="X674" s="200"/>
      <c r="Y674" s="200"/>
      <c r="Z674" s="200"/>
      <c r="AA674" s="200"/>
      <c r="AB674" s="200"/>
      <c r="AC674" s="200"/>
      <c r="AD674" s="200"/>
      <c r="AE674" s="200"/>
    </row>
    <row r="675" customFormat="false" ht="12.75" hidden="false" customHeight="true" outlineLevel="0" collapsed="false">
      <c r="A675" s="200"/>
      <c r="B675" s="200"/>
      <c r="C675" s="200"/>
      <c r="D675" s="200"/>
      <c r="E675" s="200"/>
      <c r="F675" s="200"/>
      <c r="G675" s="200"/>
      <c r="H675" s="200"/>
      <c r="I675" s="200"/>
      <c r="J675" s="200"/>
      <c r="K675" s="200"/>
      <c r="L675" s="200"/>
      <c r="M675" s="200"/>
      <c r="N675" s="200"/>
      <c r="O675" s="200"/>
      <c r="P675" s="200"/>
      <c r="Q675" s="200"/>
      <c r="R675" s="200"/>
      <c r="S675" s="200"/>
      <c r="T675" s="200"/>
      <c r="U675" s="200"/>
      <c r="V675" s="200"/>
      <c r="W675" s="200"/>
      <c r="X675" s="200"/>
      <c r="Y675" s="200"/>
      <c r="Z675" s="200"/>
      <c r="AA675" s="200"/>
      <c r="AB675" s="200"/>
      <c r="AC675" s="200"/>
      <c r="AD675" s="200"/>
      <c r="AE675" s="200"/>
    </row>
    <row r="676" customFormat="false" ht="12.75" hidden="false" customHeight="true" outlineLevel="0" collapsed="false">
      <c r="A676" s="200"/>
      <c r="B676" s="200"/>
      <c r="C676" s="200"/>
      <c r="D676" s="200"/>
      <c r="E676" s="200"/>
      <c r="F676" s="200"/>
      <c r="G676" s="200"/>
      <c r="H676" s="200"/>
      <c r="I676" s="200"/>
      <c r="J676" s="200"/>
      <c r="K676" s="200"/>
      <c r="L676" s="200"/>
      <c r="M676" s="200"/>
      <c r="N676" s="200"/>
      <c r="O676" s="200"/>
      <c r="P676" s="200"/>
      <c r="Q676" s="200"/>
      <c r="R676" s="200"/>
      <c r="S676" s="200"/>
      <c r="T676" s="200"/>
      <c r="U676" s="200"/>
      <c r="V676" s="200"/>
      <c r="W676" s="200"/>
      <c r="X676" s="200"/>
      <c r="Y676" s="200"/>
      <c r="Z676" s="200"/>
      <c r="AA676" s="200"/>
      <c r="AB676" s="200"/>
      <c r="AC676" s="200"/>
      <c r="AD676" s="200"/>
      <c r="AE676" s="200"/>
    </row>
    <row r="677" customFormat="false" ht="12.75" hidden="false" customHeight="true" outlineLevel="0" collapsed="false">
      <c r="A677" s="200"/>
      <c r="B677" s="200"/>
      <c r="C677" s="200"/>
      <c r="D677" s="200"/>
      <c r="E677" s="200"/>
      <c r="F677" s="200"/>
      <c r="G677" s="200"/>
      <c r="H677" s="200"/>
      <c r="I677" s="200"/>
      <c r="J677" s="200"/>
      <c r="K677" s="200"/>
      <c r="L677" s="200"/>
      <c r="M677" s="200"/>
      <c r="N677" s="200"/>
      <c r="O677" s="200"/>
      <c r="P677" s="200"/>
      <c r="Q677" s="200"/>
      <c r="R677" s="200"/>
      <c r="S677" s="200"/>
      <c r="T677" s="200"/>
      <c r="U677" s="200"/>
      <c r="V677" s="200"/>
      <c r="W677" s="200"/>
      <c r="X677" s="200"/>
      <c r="Y677" s="200"/>
      <c r="Z677" s="200"/>
      <c r="AA677" s="200"/>
      <c r="AB677" s="200"/>
      <c r="AC677" s="200"/>
      <c r="AD677" s="200"/>
      <c r="AE677" s="200"/>
    </row>
    <row r="678" customFormat="false" ht="12.75" hidden="false" customHeight="true" outlineLevel="0" collapsed="false">
      <c r="A678" s="200"/>
      <c r="B678" s="200"/>
      <c r="C678" s="200"/>
      <c r="D678" s="200"/>
      <c r="E678" s="200"/>
      <c r="F678" s="200"/>
      <c r="G678" s="200"/>
      <c r="H678" s="200"/>
      <c r="I678" s="200"/>
      <c r="J678" s="200"/>
      <c r="K678" s="200"/>
      <c r="L678" s="200"/>
      <c r="M678" s="200"/>
      <c r="N678" s="200"/>
      <c r="O678" s="200"/>
      <c r="P678" s="200"/>
      <c r="Q678" s="200"/>
      <c r="R678" s="200"/>
      <c r="S678" s="200"/>
      <c r="T678" s="200"/>
      <c r="U678" s="200"/>
      <c r="V678" s="200"/>
      <c r="W678" s="200"/>
      <c r="X678" s="200"/>
      <c r="Y678" s="200"/>
      <c r="Z678" s="200"/>
      <c r="AA678" s="200"/>
      <c r="AB678" s="200"/>
      <c r="AC678" s="200"/>
      <c r="AD678" s="200"/>
      <c r="AE678" s="200"/>
    </row>
    <row r="679" customFormat="false" ht="12.75" hidden="false" customHeight="true" outlineLevel="0" collapsed="false">
      <c r="A679" s="200"/>
      <c r="B679" s="200"/>
      <c r="C679" s="200"/>
      <c r="D679" s="200"/>
      <c r="E679" s="200"/>
      <c r="F679" s="200"/>
      <c r="G679" s="200"/>
      <c r="H679" s="200"/>
      <c r="I679" s="200"/>
      <c r="J679" s="200"/>
      <c r="K679" s="200"/>
      <c r="L679" s="200"/>
      <c r="M679" s="200"/>
      <c r="N679" s="200"/>
      <c r="O679" s="200"/>
      <c r="P679" s="200"/>
      <c r="Q679" s="200"/>
      <c r="R679" s="200"/>
      <c r="S679" s="200"/>
      <c r="T679" s="200"/>
      <c r="U679" s="200"/>
      <c r="V679" s="200"/>
      <c r="W679" s="200"/>
      <c r="X679" s="200"/>
      <c r="Y679" s="200"/>
      <c r="Z679" s="200"/>
      <c r="AA679" s="200"/>
      <c r="AB679" s="200"/>
      <c r="AC679" s="200"/>
      <c r="AD679" s="200"/>
      <c r="AE679" s="200"/>
    </row>
    <row r="680" customFormat="false" ht="12.75" hidden="false" customHeight="true" outlineLevel="0" collapsed="false">
      <c r="A680" s="200"/>
      <c r="B680" s="200"/>
      <c r="C680" s="200"/>
      <c r="D680" s="200"/>
      <c r="E680" s="200"/>
      <c r="F680" s="200"/>
      <c r="G680" s="200"/>
      <c r="H680" s="200"/>
      <c r="I680" s="200"/>
      <c r="J680" s="200"/>
      <c r="K680" s="200"/>
      <c r="L680" s="200"/>
      <c r="M680" s="200"/>
      <c r="N680" s="200"/>
      <c r="O680" s="200"/>
      <c r="P680" s="200"/>
      <c r="Q680" s="200"/>
      <c r="R680" s="200"/>
      <c r="S680" s="200"/>
      <c r="T680" s="200"/>
      <c r="U680" s="200"/>
      <c r="V680" s="200"/>
      <c r="W680" s="200"/>
      <c r="X680" s="200"/>
      <c r="Y680" s="200"/>
      <c r="Z680" s="200"/>
      <c r="AA680" s="200"/>
      <c r="AB680" s="200"/>
      <c r="AC680" s="200"/>
      <c r="AD680" s="200"/>
      <c r="AE680" s="200"/>
    </row>
    <row r="681" customFormat="false" ht="12.75" hidden="false" customHeight="true" outlineLevel="0" collapsed="false">
      <c r="A681" s="200"/>
      <c r="B681" s="200"/>
      <c r="C681" s="200"/>
      <c r="D681" s="200"/>
      <c r="E681" s="200"/>
      <c r="F681" s="200"/>
      <c r="G681" s="200"/>
      <c r="H681" s="200"/>
      <c r="I681" s="200"/>
      <c r="J681" s="200"/>
      <c r="K681" s="200"/>
      <c r="L681" s="200"/>
      <c r="M681" s="200"/>
      <c r="N681" s="200"/>
      <c r="O681" s="200"/>
      <c r="P681" s="200"/>
      <c r="Q681" s="200"/>
      <c r="R681" s="200"/>
      <c r="S681" s="200"/>
      <c r="T681" s="200"/>
      <c r="U681" s="200"/>
      <c r="V681" s="200"/>
      <c r="W681" s="200"/>
      <c r="X681" s="200"/>
      <c r="Y681" s="200"/>
      <c r="Z681" s="200"/>
      <c r="AA681" s="200"/>
      <c r="AB681" s="200"/>
      <c r="AC681" s="200"/>
      <c r="AD681" s="200"/>
      <c r="AE681" s="200"/>
    </row>
    <row r="682" customFormat="false" ht="12.75" hidden="false" customHeight="true" outlineLevel="0" collapsed="false">
      <c r="A682" s="200"/>
      <c r="B682" s="200"/>
      <c r="C682" s="200"/>
      <c r="D682" s="200"/>
      <c r="E682" s="200"/>
      <c r="F682" s="200"/>
      <c r="G682" s="200"/>
      <c r="H682" s="200"/>
      <c r="I682" s="200"/>
      <c r="J682" s="200"/>
      <c r="K682" s="200"/>
      <c r="L682" s="200"/>
      <c r="M682" s="200"/>
      <c r="N682" s="200"/>
      <c r="O682" s="200"/>
      <c r="P682" s="200"/>
      <c r="Q682" s="200"/>
      <c r="R682" s="200"/>
      <c r="S682" s="200"/>
      <c r="T682" s="200"/>
      <c r="U682" s="200"/>
      <c r="V682" s="200"/>
      <c r="W682" s="200"/>
      <c r="X682" s="200"/>
      <c r="Y682" s="200"/>
      <c r="Z682" s="200"/>
      <c r="AA682" s="200"/>
      <c r="AB682" s="200"/>
      <c r="AC682" s="200"/>
      <c r="AD682" s="200"/>
      <c r="AE682" s="200"/>
    </row>
    <row r="683" customFormat="false" ht="12.75" hidden="false" customHeight="true" outlineLevel="0" collapsed="false">
      <c r="A683" s="200"/>
      <c r="B683" s="200"/>
      <c r="C683" s="200"/>
      <c r="D683" s="200"/>
      <c r="E683" s="200"/>
      <c r="F683" s="200"/>
      <c r="G683" s="200"/>
      <c r="H683" s="200"/>
      <c r="I683" s="200"/>
      <c r="J683" s="200"/>
      <c r="K683" s="200"/>
      <c r="L683" s="200"/>
      <c r="M683" s="200"/>
      <c r="N683" s="200"/>
      <c r="O683" s="200"/>
      <c r="P683" s="200"/>
      <c r="Q683" s="200"/>
      <c r="R683" s="200"/>
      <c r="S683" s="200"/>
      <c r="T683" s="200"/>
      <c r="U683" s="200"/>
      <c r="V683" s="200"/>
      <c r="W683" s="200"/>
      <c r="X683" s="200"/>
      <c r="Y683" s="200"/>
      <c r="Z683" s="200"/>
      <c r="AA683" s="200"/>
      <c r="AB683" s="200"/>
      <c r="AC683" s="200"/>
      <c r="AD683" s="200"/>
      <c r="AE683" s="200"/>
    </row>
    <row r="684" customFormat="false" ht="12.75" hidden="false" customHeight="true" outlineLevel="0" collapsed="false">
      <c r="A684" s="200"/>
      <c r="B684" s="200"/>
      <c r="C684" s="200"/>
      <c r="D684" s="200"/>
      <c r="E684" s="200"/>
      <c r="F684" s="200"/>
      <c r="G684" s="200"/>
      <c r="H684" s="200"/>
      <c r="I684" s="200"/>
      <c r="J684" s="200"/>
      <c r="K684" s="200"/>
      <c r="L684" s="200"/>
      <c r="M684" s="200"/>
      <c r="N684" s="200"/>
      <c r="O684" s="200"/>
      <c r="P684" s="200"/>
      <c r="Q684" s="200"/>
      <c r="R684" s="200"/>
      <c r="S684" s="200"/>
      <c r="T684" s="200"/>
      <c r="U684" s="200"/>
      <c r="V684" s="200"/>
      <c r="W684" s="200"/>
      <c r="X684" s="200"/>
      <c r="Y684" s="200"/>
      <c r="Z684" s="200"/>
      <c r="AA684" s="200"/>
      <c r="AB684" s="200"/>
      <c r="AC684" s="200"/>
      <c r="AD684" s="200"/>
      <c r="AE684" s="200"/>
    </row>
    <row r="685" customFormat="false" ht="12.75" hidden="false" customHeight="true" outlineLevel="0" collapsed="false">
      <c r="A685" s="200"/>
      <c r="B685" s="200"/>
      <c r="C685" s="200"/>
      <c r="D685" s="200"/>
      <c r="E685" s="200"/>
      <c r="F685" s="200"/>
      <c r="G685" s="200"/>
      <c r="H685" s="200"/>
      <c r="I685" s="200"/>
      <c r="J685" s="200"/>
      <c r="K685" s="200"/>
      <c r="L685" s="200"/>
      <c r="M685" s="200"/>
      <c r="N685" s="200"/>
      <c r="O685" s="200"/>
      <c r="P685" s="200"/>
      <c r="Q685" s="200"/>
      <c r="R685" s="200"/>
      <c r="S685" s="200"/>
      <c r="T685" s="200"/>
      <c r="U685" s="200"/>
      <c r="V685" s="200"/>
      <c r="W685" s="200"/>
      <c r="X685" s="200"/>
      <c r="Y685" s="200"/>
      <c r="Z685" s="200"/>
      <c r="AA685" s="200"/>
      <c r="AB685" s="200"/>
      <c r="AC685" s="200"/>
      <c r="AD685" s="200"/>
      <c r="AE685" s="200"/>
    </row>
    <row r="686" customFormat="false" ht="12.75" hidden="false" customHeight="true" outlineLevel="0" collapsed="false">
      <c r="A686" s="200"/>
      <c r="B686" s="200"/>
      <c r="C686" s="200"/>
      <c r="D686" s="200"/>
      <c r="E686" s="200"/>
      <c r="F686" s="200"/>
      <c r="G686" s="200"/>
      <c r="H686" s="200"/>
      <c r="I686" s="200"/>
      <c r="J686" s="200"/>
      <c r="K686" s="200"/>
      <c r="L686" s="200"/>
      <c r="M686" s="200"/>
      <c r="N686" s="200"/>
      <c r="O686" s="200"/>
      <c r="P686" s="200"/>
      <c r="Q686" s="200"/>
      <c r="R686" s="200"/>
      <c r="S686" s="200"/>
      <c r="T686" s="200"/>
      <c r="U686" s="200"/>
      <c r="V686" s="200"/>
      <c r="W686" s="200"/>
      <c r="X686" s="200"/>
      <c r="Y686" s="200"/>
      <c r="Z686" s="200"/>
      <c r="AA686" s="200"/>
      <c r="AB686" s="200"/>
      <c r="AC686" s="200"/>
      <c r="AD686" s="200"/>
      <c r="AE686" s="200"/>
    </row>
    <row r="687" customFormat="false" ht="12.75" hidden="false" customHeight="true" outlineLevel="0" collapsed="false">
      <c r="A687" s="200"/>
      <c r="B687" s="200"/>
      <c r="C687" s="200"/>
      <c r="D687" s="200"/>
      <c r="E687" s="200"/>
      <c r="F687" s="200"/>
      <c r="G687" s="200"/>
      <c r="H687" s="200"/>
      <c r="I687" s="200"/>
      <c r="J687" s="200"/>
      <c r="K687" s="200"/>
      <c r="L687" s="200"/>
      <c r="M687" s="200"/>
      <c r="N687" s="200"/>
      <c r="O687" s="200"/>
      <c r="P687" s="200"/>
      <c r="Q687" s="200"/>
      <c r="R687" s="200"/>
      <c r="S687" s="200"/>
      <c r="T687" s="200"/>
      <c r="U687" s="200"/>
      <c r="V687" s="200"/>
      <c r="W687" s="200"/>
      <c r="X687" s="200"/>
      <c r="Y687" s="200"/>
      <c r="Z687" s="200"/>
      <c r="AA687" s="200"/>
      <c r="AB687" s="200"/>
      <c r="AC687" s="200"/>
      <c r="AD687" s="200"/>
      <c r="AE687" s="200"/>
    </row>
    <row r="688" customFormat="false" ht="12.75" hidden="false" customHeight="true" outlineLevel="0" collapsed="false">
      <c r="A688" s="200"/>
      <c r="B688" s="200"/>
      <c r="C688" s="200"/>
      <c r="D688" s="200"/>
      <c r="E688" s="200"/>
      <c r="F688" s="200"/>
      <c r="G688" s="200"/>
      <c r="H688" s="200"/>
      <c r="I688" s="200"/>
      <c r="J688" s="200"/>
      <c r="K688" s="200"/>
      <c r="L688" s="200"/>
      <c r="M688" s="200"/>
      <c r="N688" s="200"/>
      <c r="O688" s="200"/>
      <c r="P688" s="200"/>
      <c r="Q688" s="200"/>
      <c r="R688" s="200"/>
      <c r="S688" s="200"/>
      <c r="T688" s="200"/>
      <c r="U688" s="200"/>
      <c r="V688" s="200"/>
      <c r="W688" s="200"/>
      <c r="X688" s="200"/>
      <c r="Y688" s="200"/>
      <c r="Z688" s="200"/>
      <c r="AA688" s="200"/>
      <c r="AB688" s="200"/>
      <c r="AC688" s="200"/>
      <c r="AD688" s="200"/>
      <c r="AE688" s="200"/>
    </row>
    <row r="689" customFormat="false" ht="12.75" hidden="false" customHeight="true" outlineLevel="0" collapsed="false">
      <c r="A689" s="200"/>
      <c r="B689" s="200"/>
      <c r="C689" s="200"/>
      <c r="D689" s="200"/>
      <c r="E689" s="200"/>
      <c r="F689" s="200"/>
      <c r="G689" s="200"/>
      <c r="H689" s="200"/>
      <c r="I689" s="200"/>
      <c r="J689" s="200"/>
      <c r="K689" s="200"/>
      <c r="L689" s="200"/>
      <c r="M689" s="200"/>
      <c r="N689" s="200"/>
      <c r="O689" s="200"/>
      <c r="P689" s="200"/>
      <c r="Q689" s="200"/>
      <c r="R689" s="200"/>
      <c r="S689" s="200"/>
      <c r="T689" s="200"/>
      <c r="U689" s="200"/>
      <c r="V689" s="200"/>
      <c r="W689" s="200"/>
      <c r="X689" s="200"/>
      <c r="Y689" s="200"/>
      <c r="Z689" s="200"/>
      <c r="AA689" s="200"/>
      <c r="AB689" s="200"/>
      <c r="AC689" s="200"/>
      <c r="AD689" s="200"/>
      <c r="AE689" s="200"/>
    </row>
    <row r="690" customFormat="false" ht="12.75" hidden="false" customHeight="true" outlineLevel="0" collapsed="false">
      <c r="A690" s="200"/>
      <c r="B690" s="200"/>
      <c r="C690" s="200"/>
      <c r="D690" s="200"/>
      <c r="E690" s="200"/>
      <c r="F690" s="200"/>
      <c r="G690" s="200"/>
      <c r="H690" s="200"/>
      <c r="I690" s="200"/>
      <c r="J690" s="200"/>
      <c r="K690" s="200"/>
      <c r="L690" s="200"/>
      <c r="M690" s="200"/>
      <c r="N690" s="200"/>
      <c r="O690" s="200"/>
      <c r="P690" s="200"/>
      <c r="Q690" s="200"/>
      <c r="R690" s="200"/>
      <c r="S690" s="200"/>
      <c r="T690" s="200"/>
      <c r="U690" s="200"/>
      <c r="V690" s="200"/>
      <c r="W690" s="200"/>
      <c r="X690" s="200"/>
      <c r="Y690" s="200"/>
      <c r="Z690" s="200"/>
      <c r="AA690" s="200"/>
      <c r="AB690" s="200"/>
      <c r="AC690" s="200"/>
      <c r="AD690" s="200"/>
      <c r="AE690" s="200"/>
    </row>
    <row r="691" customFormat="false" ht="12.75" hidden="false" customHeight="true" outlineLevel="0" collapsed="false">
      <c r="A691" s="200"/>
      <c r="B691" s="200"/>
      <c r="C691" s="200"/>
      <c r="D691" s="200"/>
      <c r="E691" s="200"/>
      <c r="F691" s="200"/>
      <c r="G691" s="200"/>
      <c r="H691" s="200"/>
      <c r="I691" s="200"/>
      <c r="J691" s="200"/>
      <c r="K691" s="200"/>
      <c r="L691" s="200"/>
      <c r="M691" s="200"/>
      <c r="N691" s="200"/>
      <c r="O691" s="200"/>
      <c r="P691" s="200"/>
      <c r="Q691" s="200"/>
      <c r="R691" s="200"/>
      <c r="S691" s="200"/>
      <c r="T691" s="200"/>
      <c r="U691" s="200"/>
      <c r="V691" s="200"/>
      <c r="W691" s="200"/>
      <c r="X691" s="200"/>
      <c r="Y691" s="200"/>
      <c r="Z691" s="200"/>
      <c r="AA691" s="200"/>
      <c r="AB691" s="200"/>
      <c r="AC691" s="200"/>
      <c r="AD691" s="200"/>
      <c r="AE691" s="200"/>
    </row>
    <row r="692" customFormat="false" ht="12.75" hidden="false" customHeight="true" outlineLevel="0" collapsed="false">
      <c r="A692" s="200"/>
      <c r="B692" s="200"/>
      <c r="C692" s="200"/>
      <c r="D692" s="200"/>
      <c r="E692" s="200"/>
      <c r="F692" s="200"/>
      <c r="G692" s="200"/>
      <c r="H692" s="200"/>
      <c r="I692" s="200"/>
      <c r="J692" s="200"/>
      <c r="K692" s="200"/>
      <c r="L692" s="200"/>
      <c r="M692" s="200"/>
      <c r="N692" s="200"/>
      <c r="O692" s="200"/>
      <c r="P692" s="200"/>
      <c r="Q692" s="200"/>
      <c r="R692" s="200"/>
      <c r="S692" s="200"/>
      <c r="T692" s="200"/>
      <c r="U692" s="200"/>
      <c r="V692" s="200"/>
      <c r="W692" s="200"/>
      <c r="X692" s="200"/>
      <c r="Y692" s="200"/>
      <c r="Z692" s="200"/>
      <c r="AA692" s="200"/>
      <c r="AB692" s="200"/>
      <c r="AC692" s="200"/>
      <c r="AD692" s="200"/>
      <c r="AE692" s="200"/>
    </row>
    <row r="693" customFormat="false" ht="12.75" hidden="false" customHeight="true" outlineLevel="0" collapsed="false">
      <c r="A693" s="200"/>
      <c r="B693" s="200"/>
      <c r="C693" s="200"/>
      <c r="D693" s="200"/>
      <c r="E693" s="200"/>
      <c r="F693" s="200"/>
      <c r="G693" s="200"/>
      <c r="H693" s="200"/>
      <c r="I693" s="200"/>
      <c r="J693" s="200"/>
      <c r="K693" s="200"/>
      <c r="L693" s="200"/>
      <c r="M693" s="200"/>
      <c r="N693" s="200"/>
      <c r="O693" s="200"/>
      <c r="P693" s="200"/>
      <c r="Q693" s="200"/>
      <c r="R693" s="200"/>
      <c r="S693" s="200"/>
      <c r="T693" s="200"/>
      <c r="U693" s="200"/>
      <c r="V693" s="200"/>
      <c r="W693" s="200"/>
      <c r="X693" s="200"/>
      <c r="Y693" s="200"/>
      <c r="Z693" s="200"/>
      <c r="AA693" s="200"/>
      <c r="AB693" s="200"/>
      <c r="AC693" s="200"/>
      <c r="AD693" s="200"/>
      <c r="AE693" s="200"/>
    </row>
    <row r="694" customFormat="false" ht="12.75" hidden="false" customHeight="true" outlineLevel="0" collapsed="false">
      <c r="A694" s="200"/>
      <c r="B694" s="200"/>
      <c r="C694" s="200"/>
      <c r="D694" s="200"/>
      <c r="E694" s="200"/>
      <c r="F694" s="200"/>
      <c r="G694" s="200"/>
      <c r="H694" s="200"/>
      <c r="I694" s="200"/>
      <c r="J694" s="200"/>
      <c r="K694" s="200"/>
      <c r="L694" s="200"/>
      <c r="M694" s="200"/>
      <c r="N694" s="200"/>
      <c r="O694" s="200"/>
      <c r="P694" s="200"/>
      <c r="Q694" s="200"/>
      <c r="R694" s="200"/>
      <c r="S694" s="200"/>
      <c r="T694" s="200"/>
      <c r="U694" s="200"/>
      <c r="V694" s="200"/>
      <c r="W694" s="200"/>
      <c r="X694" s="200"/>
      <c r="Y694" s="200"/>
      <c r="Z694" s="200"/>
      <c r="AA694" s="200"/>
      <c r="AB694" s="200"/>
      <c r="AC694" s="200"/>
      <c r="AD694" s="200"/>
      <c r="AE694" s="200"/>
    </row>
    <row r="695" customFormat="false" ht="12.75" hidden="false" customHeight="true" outlineLevel="0" collapsed="false">
      <c r="A695" s="200"/>
      <c r="B695" s="200"/>
      <c r="C695" s="200"/>
      <c r="D695" s="200"/>
      <c r="E695" s="200"/>
      <c r="F695" s="200"/>
      <c r="G695" s="200"/>
      <c r="H695" s="200"/>
      <c r="I695" s="200"/>
      <c r="J695" s="200"/>
      <c r="K695" s="200"/>
      <c r="L695" s="200"/>
      <c r="M695" s="200"/>
      <c r="N695" s="200"/>
      <c r="O695" s="200"/>
      <c r="P695" s="200"/>
      <c r="Q695" s="200"/>
      <c r="R695" s="200"/>
      <c r="S695" s="200"/>
      <c r="T695" s="200"/>
      <c r="U695" s="200"/>
      <c r="V695" s="200"/>
      <c r="W695" s="200"/>
      <c r="X695" s="200"/>
      <c r="Y695" s="200"/>
      <c r="Z695" s="200"/>
      <c r="AA695" s="200"/>
      <c r="AB695" s="200"/>
      <c r="AC695" s="200"/>
      <c r="AD695" s="200"/>
      <c r="AE695" s="200"/>
    </row>
    <row r="696" customFormat="false" ht="12.75" hidden="false" customHeight="true" outlineLevel="0" collapsed="false">
      <c r="A696" s="200"/>
      <c r="B696" s="200"/>
      <c r="C696" s="200"/>
      <c r="D696" s="200"/>
      <c r="E696" s="200"/>
      <c r="F696" s="200"/>
      <c r="G696" s="200"/>
      <c r="H696" s="200"/>
      <c r="I696" s="200"/>
      <c r="J696" s="200"/>
      <c r="K696" s="200"/>
      <c r="L696" s="200"/>
      <c r="M696" s="200"/>
      <c r="N696" s="200"/>
      <c r="O696" s="200"/>
      <c r="P696" s="200"/>
      <c r="Q696" s="200"/>
      <c r="R696" s="200"/>
      <c r="S696" s="200"/>
      <c r="T696" s="200"/>
      <c r="U696" s="200"/>
      <c r="V696" s="200"/>
      <c r="W696" s="200"/>
      <c r="X696" s="200"/>
      <c r="Y696" s="200"/>
      <c r="Z696" s="200"/>
      <c r="AA696" s="200"/>
      <c r="AB696" s="200"/>
      <c r="AC696" s="200"/>
      <c r="AD696" s="200"/>
      <c r="AE696" s="200"/>
    </row>
    <row r="697" customFormat="false" ht="12.75" hidden="false" customHeight="true" outlineLevel="0" collapsed="false">
      <c r="A697" s="200"/>
      <c r="B697" s="200"/>
      <c r="C697" s="200"/>
      <c r="D697" s="200"/>
      <c r="E697" s="200"/>
      <c r="F697" s="200"/>
      <c r="G697" s="200"/>
      <c r="H697" s="200"/>
      <c r="I697" s="200"/>
      <c r="J697" s="200"/>
      <c r="K697" s="200"/>
      <c r="L697" s="200"/>
      <c r="M697" s="200"/>
      <c r="N697" s="200"/>
      <c r="O697" s="200"/>
      <c r="P697" s="200"/>
      <c r="Q697" s="200"/>
      <c r="R697" s="200"/>
      <c r="S697" s="200"/>
      <c r="T697" s="200"/>
      <c r="U697" s="200"/>
      <c r="V697" s="200"/>
      <c r="W697" s="200"/>
      <c r="X697" s="200"/>
      <c r="Y697" s="200"/>
      <c r="Z697" s="200"/>
      <c r="AA697" s="200"/>
      <c r="AB697" s="200"/>
      <c r="AC697" s="200"/>
      <c r="AD697" s="200"/>
      <c r="AE697" s="200"/>
    </row>
    <row r="698" customFormat="false" ht="12.75" hidden="false" customHeight="true" outlineLevel="0" collapsed="false">
      <c r="A698" s="200"/>
      <c r="B698" s="200"/>
      <c r="C698" s="200"/>
      <c r="D698" s="200"/>
      <c r="E698" s="200"/>
      <c r="F698" s="200"/>
      <c r="G698" s="200"/>
      <c r="H698" s="200"/>
      <c r="I698" s="200"/>
      <c r="J698" s="200"/>
      <c r="K698" s="200"/>
      <c r="L698" s="200"/>
      <c r="M698" s="200"/>
      <c r="N698" s="200"/>
      <c r="O698" s="200"/>
      <c r="P698" s="200"/>
      <c r="Q698" s="200"/>
      <c r="R698" s="200"/>
      <c r="S698" s="200"/>
      <c r="T698" s="200"/>
      <c r="U698" s="200"/>
      <c r="V698" s="200"/>
      <c r="W698" s="200"/>
      <c r="X698" s="200"/>
      <c r="Y698" s="200"/>
      <c r="Z698" s="200"/>
      <c r="AA698" s="200"/>
      <c r="AB698" s="200"/>
      <c r="AC698" s="200"/>
      <c r="AD698" s="200"/>
      <c r="AE698" s="200"/>
    </row>
    <row r="699" customFormat="false" ht="12.75" hidden="false" customHeight="true" outlineLevel="0" collapsed="false">
      <c r="A699" s="200"/>
      <c r="B699" s="200"/>
      <c r="C699" s="200"/>
      <c r="D699" s="200"/>
      <c r="E699" s="200"/>
      <c r="F699" s="200"/>
      <c r="G699" s="200"/>
      <c r="H699" s="200"/>
      <c r="I699" s="200"/>
      <c r="J699" s="200"/>
      <c r="K699" s="200"/>
      <c r="L699" s="200"/>
      <c r="M699" s="200"/>
      <c r="N699" s="200"/>
      <c r="O699" s="200"/>
      <c r="P699" s="200"/>
      <c r="Q699" s="200"/>
      <c r="R699" s="200"/>
      <c r="S699" s="200"/>
      <c r="T699" s="200"/>
      <c r="U699" s="200"/>
      <c r="V699" s="200"/>
      <c r="W699" s="200"/>
      <c r="X699" s="200"/>
      <c r="Y699" s="200"/>
      <c r="Z699" s="200"/>
      <c r="AA699" s="200"/>
      <c r="AB699" s="200"/>
      <c r="AC699" s="200"/>
      <c r="AD699" s="200"/>
      <c r="AE699" s="200"/>
    </row>
    <row r="700" customFormat="false" ht="12.75" hidden="false" customHeight="true" outlineLevel="0" collapsed="false">
      <c r="A700" s="200"/>
      <c r="B700" s="200"/>
      <c r="C700" s="200"/>
      <c r="D700" s="200"/>
      <c r="E700" s="200"/>
      <c r="F700" s="200"/>
      <c r="G700" s="200"/>
      <c r="H700" s="200"/>
      <c r="I700" s="200"/>
      <c r="J700" s="200"/>
      <c r="K700" s="200"/>
      <c r="L700" s="200"/>
      <c r="M700" s="200"/>
      <c r="N700" s="200"/>
      <c r="O700" s="200"/>
      <c r="P700" s="200"/>
      <c r="Q700" s="200"/>
      <c r="R700" s="200"/>
      <c r="S700" s="200"/>
      <c r="T700" s="200"/>
      <c r="U700" s="200"/>
      <c r="V700" s="200"/>
      <c r="W700" s="200"/>
      <c r="X700" s="200"/>
      <c r="Y700" s="200"/>
      <c r="Z700" s="200"/>
      <c r="AA700" s="200"/>
      <c r="AB700" s="200"/>
      <c r="AC700" s="200"/>
      <c r="AD700" s="200"/>
      <c r="AE700" s="200"/>
    </row>
    <row r="701" customFormat="false" ht="12.75" hidden="false" customHeight="true" outlineLevel="0" collapsed="false">
      <c r="A701" s="200"/>
      <c r="B701" s="200"/>
      <c r="C701" s="200"/>
      <c r="D701" s="200"/>
      <c r="E701" s="200"/>
      <c r="F701" s="200"/>
      <c r="G701" s="200"/>
      <c r="H701" s="200"/>
      <c r="I701" s="200"/>
      <c r="J701" s="200"/>
      <c r="K701" s="200"/>
      <c r="L701" s="200"/>
      <c r="M701" s="200"/>
      <c r="N701" s="200"/>
      <c r="O701" s="200"/>
      <c r="P701" s="200"/>
      <c r="Q701" s="200"/>
      <c r="R701" s="200"/>
      <c r="S701" s="200"/>
      <c r="T701" s="200"/>
      <c r="U701" s="200"/>
      <c r="V701" s="200"/>
      <c r="W701" s="200"/>
      <c r="X701" s="200"/>
      <c r="Y701" s="200"/>
      <c r="Z701" s="200"/>
      <c r="AA701" s="200"/>
      <c r="AB701" s="200"/>
      <c r="AC701" s="200"/>
      <c r="AD701" s="200"/>
      <c r="AE701" s="200"/>
    </row>
    <row r="702" customFormat="false" ht="12.75" hidden="false" customHeight="true" outlineLevel="0" collapsed="false">
      <c r="A702" s="200"/>
      <c r="B702" s="200"/>
      <c r="C702" s="200"/>
      <c r="D702" s="200"/>
      <c r="E702" s="200"/>
      <c r="F702" s="200"/>
      <c r="G702" s="200"/>
      <c r="H702" s="200"/>
      <c r="I702" s="200"/>
      <c r="J702" s="200"/>
      <c r="K702" s="200"/>
      <c r="L702" s="200"/>
      <c r="M702" s="200"/>
      <c r="N702" s="200"/>
      <c r="O702" s="200"/>
      <c r="P702" s="200"/>
      <c r="Q702" s="200"/>
      <c r="R702" s="200"/>
      <c r="S702" s="200"/>
      <c r="T702" s="200"/>
      <c r="U702" s="200"/>
      <c r="V702" s="200"/>
      <c r="W702" s="200"/>
      <c r="X702" s="200"/>
      <c r="Y702" s="200"/>
      <c r="Z702" s="200"/>
      <c r="AA702" s="200"/>
      <c r="AB702" s="200"/>
      <c r="AC702" s="200"/>
      <c r="AD702" s="200"/>
      <c r="AE702" s="200"/>
    </row>
    <row r="703" customFormat="false" ht="12.75" hidden="false" customHeight="true" outlineLevel="0" collapsed="false">
      <c r="A703" s="200"/>
      <c r="B703" s="200"/>
      <c r="C703" s="200"/>
      <c r="D703" s="200"/>
      <c r="E703" s="200"/>
      <c r="F703" s="200"/>
      <c r="G703" s="200"/>
      <c r="H703" s="200"/>
      <c r="I703" s="200"/>
      <c r="J703" s="200"/>
      <c r="K703" s="200"/>
      <c r="L703" s="200"/>
      <c r="M703" s="200"/>
      <c r="N703" s="200"/>
      <c r="O703" s="200"/>
      <c r="P703" s="200"/>
      <c r="Q703" s="200"/>
      <c r="R703" s="200"/>
      <c r="S703" s="200"/>
      <c r="T703" s="200"/>
      <c r="U703" s="200"/>
      <c r="V703" s="200"/>
      <c r="W703" s="200"/>
      <c r="X703" s="200"/>
      <c r="Y703" s="200"/>
      <c r="Z703" s="200"/>
      <c r="AA703" s="200"/>
      <c r="AB703" s="200"/>
      <c r="AC703" s="200"/>
      <c r="AD703" s="200"/>
      <c r="AE703" s="200"/>
    </row>
    <row r="704" customFormat="false" ht="12.75" hidden="false" customHeight="true" outlineLevel="0" collapsed="false">
      <c r="A704" s="200"/>
      <c r="B704" s="200"/>
      <c r="C704" s="200"/>
      <c r="D704" s="200"/>
      <c r="E704" s="200"/>
      <c r="F704" s="200"/>
      <c r="G704" s="200"/>
      <c r="H704" s="200"/>
      <c r="I704" s="200"/>
      <c r="J704" s="200"/>
      <c r="K704" s="200"/>
      <c r="L704" s="200"/>
      <c r="M704" s="200"/>
      <c r="N704" s="200"/>
      <c r="O704" s="200"/>
      <c r="P704" s="200"/>
      <c r="Q704" s="200"/>
      <c r="R704" s="200"/>
      <c r="S704" s="200"/>
      <c r="T704" s="200"/>
      <c r="U704" s="200"/>
      <c r="V704" s="200"/>
      <c r="W704" s="200"/>
      <c r="X704" s="200"/>
      <c r="Y704" s="200"/>
      <c r="Z704" s="200"/>
      <c r="AA704" s="200"/>
      <c r="AB704" s="200"/>
      <c r="AC704" s="200"/>
      <c r="AD704" s="200"/>
      <c r="AE704" s="200"/>
    </row>
    <row r="705" customFormat="false" ht="12.75" hidden="false" customHeight="true" outlineLevel="0" collapsed="false">
      <c r="A705" s="200"/>
      <c r="B705" s="200"/>
      <c r="C705" s="200"/>
      <c r="D705" s="200"/>
      <c r="E705" s="200"/>
      <c r="F705" s="200"/>
      <c r="G705" s="200"/>
      <c r="H705" s="200"/>
      <c r="I705" s="200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0"/>
      <c r="W705" s="200"/>
      <c r="X705" s="200"/>
      <c r="Y705" s="200"/>
      <c r="Z705" s="200"/>
      <c r="AA705" s="200"/>
      <c r="AB705" s="200"/>
      <c r="AC705" s="200"/>
      <c r="AD705" s="200"/>
      <c r="AE705" s="200"/>
    </row>
    <row r="706" customFormat="false" ht="12.75" hidden="false" customHeight="true" outlineLevel="0" collapsed="false">
      <c r="A706" s="200"/>
      <c r="B706" s="200"/>
      <c r="C706" s="200"/>
      <c r="D706" s="200"/>
      <c r="E706" s="200"/>
      <c r="F706" s="200"/>
      <c r="G706" s="200"/>
      <c r="H706" s="200"/>
      <c r="I706" s="200"/>
      <c r="J706" s="200"/>
      <c r="K706" s="200"/>
      <c r="L706" s="200"/>
      <c r="M706" s="200"/>
      <c r="N706" s="200"/>
      <c r="O706" s="200"/>
      <c r="P706" s="200"/>
      <c r="Q706" s="200"/>
      <c r="R706" s="200"/>
      <c r="S706" s="200"/>
      <c r="T706" s="200"/>
      <c r="U706" s="200"/>
      <c r="V706" s="200"/>
      <c r="W706" s="200"/>
      <c r="X706" s="200"/>
      <c r="Y706" s="200"/>
      <c r="Z706" s="200"/>
      <c r="AA706" s="200"/>
      <c r="AB706" s="200"/>
      <c r="AC706" s="200"/>
      <c r="AD706" s="200"/>
      <c r="AE706" s="200"/>
    </row>
    <row r="707" customFormat="false" ht="12.75" hidden="false" customHeight="true" outlineLevel="0" collapsed="false">
      <c r="A707" s="200"/>
      <c r="B707" s="200"/>
      <c r="C707" s="200"/>
      <c r="D707" s="200"/>
      <c r="E707" s="200"/>
      <c r="F707" s="200"/>
      <c r="G707" s="200"/>
      <c r="H707" s="200"/>
      <c r="I707" s="200"/>
      <c r="J707" s="200"/>
      <c r="K707" s="200"/>
      <c r="L707" s="200"/>
      <c r="M707" s="200"/>
      <c r="N707" s="200"/>
      <c r="O707" s="200"/>
      <c r="P707" s="200"/>
      <c r="Q707" s="200"/>
      <c r="R707" s="200"/>
      <c r="S707" s="200"/>
      <c r="T707" s="200"/>
      <c r="U707" s="200"/>
      <c r="V707" s="200"/>
      <c r="W707" s="200"/>
      <c r="X707" s="200"/>
      <c r="Y707" s="200"/>
      <c r="Z707" s="200"/>
      <c r="AA707" s="200"/>
      <c r="AB707" s="200"/>
      <c r="AC707" s="200"/>
      <c r="AD707" s="200"/>
      <c r="AE707" s="200"/>
    </row>
    <row r="708" customFormat="false" ht="12.75" hidden="false" customHeight="true" outlineLevel="0" collapsed="false">
      <c r="A708" s="200"/>
      <c r="B708" s="200"/>
      <c r="C708" s="200"/>
      <c r="D708" s="200"/>
      <c r="E708" s="200"/>
      <c r="F708" s="200"/>
      <c r="G708" s="200"/>
      <c r="H708" s="200"/>
      <c r="I708" s="200"/>
      <c r="J708" s="200"/>
      <c r="K708" s="200"/>
      <c r="L708" s="200"/>
      <c r="M708" s="200"/>
      <c r="N708" s="200"/>
      <c r="O708" s="200"/>
      <c r="P708" s="200"/>
      <c r="Q708" s="200"/>
      <c r="R708" s="200"/>
      <c r="S708" s="200"/>
      <c r="T708" s="200"/>
      <c r="U708" s="200"/>
      <c r="V708" s="200"/>
      <c r="W708" s="200"/>
      <c r="X708" s="200"/>
      <c r="Y708" s="200"/>
      <c r="Z708" s="200"/>
      <c r="AA708" s="200"/>
      <c r="AB708" s="200"/>
      <c r="AC708" s="200"/>
      <c r="AD708" s="200"/>
      <c r="AE708" s="200"/>
    </row>
    <row r="709" customFormat="false" ht="12.75" hidden="false" customHeight="true" outlineLevel="0" collapsed="false">
      <c r="A709" s="200"/>
      <c r="B709" s="200"/>
      <c r="C709" s="200"/>
      <c r="D709" s="200"/>
      <c r="E709" s="200"/>
      <c r="F709" s="200"/>
      <c r="G709" s="200"/>
      <c r="H709" s="200"/>
      <c r="I709" s="200"/>
      <c r="J709" s="200"/>
      <c r="K709" s="200"/>
      <c r="L709" s="200"/>
      <c r="M709" s="200"/>
      <c r="N709" s="200"/>
      <c r="O709" s="200"/>
      <c r="P709" s="200"/>
      <c r="Q709" s="200"/>
      <c r="R709" s="200"/>
      <c r="S709" s="200"/>
      <c r="T709" s="200"/>
      <c r="U709" s="200"/>
      <c r="V709" s="200"/>
      <c r="W709" s="200"/>
      <c r="X709" s="200"/>
      <c r="Y709" s="200"/>
      <c r="Z709" s="200"/>
      <c r="AA709" s="200"/>
      <c r="AB709" s="200"/>
      <c r="AC709" s="200"/>
      <c r="AD709" s="200"/>
      <c r="AE709" s="200"/>
    </row>
    <row r="710" customFormat="false" ht="12.75" hidden="false" customHeight="true" outlineLevel="0" collapsed="false">
      <c r="A710" s="200"/>
      <c r="B710" s="200"/>
      <c r="C710" s="200"/>
      <c r="D710" s="200"/>
      <c r="E710" s="200"/>
      <c r="F710" s="200"/>
      <c r="G710" s="200"/>
      <c r="H710" s="200"/>
      <c r="I710" s="200"/>
      <c r="J710" s="200"/>
      <c r="K710" s="200"/>
      <c r="L710" s="200"/>
      <c r="M710" s="200"/>
      <c r="N710" s="200"/>
      <c r="O710" s="200"/>
      <c r="P710" s="200"/>
      <c r="Q710" s="200"/>
      <c r="R710" s="200"/>
      <c r="S710" s="200"/>
      <c r="T710" s="200"/>
      <c r="U710" s="200"/>
      <c r="V710" s="200"/>
      <c r="W710" s="200"/>
      <c r="X710" s="200"/>
      <c r="Y710" s="200"/>
      <c r="Z710" s="200"/>
      <c r="AA710" s="200"/>
      <c r="AB710" s="200"/>
      <c r="AC710" s="200"/>
      <c r="AD710" s="200"/>
      <c r="AE710" s="200"/>
    </row>
    <row r="711" customFormat="false" ht="12.75" hidden="false" customHeight="true" outlineLevel="0" collapsed="false">
      <c r="A711" s="200"/>
      <c r="B711" s="200"/>
      <c r="C711" s="200"/>
      <c r="D711" s="200"/>
      <c r="E711" s="200"/>
      <c r="F711" s="200"/>
      <c r="G711" s="200"/>
      <c r="H711" s="200"/>
      <c r="I711" s="200"/>
      <c r="J711" s="200"/>
      <c r="K711" s="200"/>
      <c r="L711" s="200"/>
      <c r="M711" s="200"/>
      <c r="N711" s="200"/>
      <c r="O711" s="200"/>
      <c r="P711" s="200"/>
      <c r="Q711" s="200"/>
      <c r="R711" s="200"/>
      <c r="S711" s="200"/>
      <c r="T711" s="200"/>
      <c r="U711" s="200"/>
      <c r="V711" s="200"/>
      <c r="W711" s="200"/>
      <c r="X711" s="200"/>
      <c r="Y711" s="200"/>
      <c r="Z711" s="200"/>
      <c r="AA711" s="200"/>
      <c r="AB711" s="200"/>
      <c r="AC711" s="200"/>
      <c r="AD711" s="200"/>
      <c r="AE711" s="200"/>
    </row>
    <row r="712" customFormat="false" ht="12.75" hidden="false" customHeight="true" outlineLevel="0" collapsed="false">
      <c r="A712" s="200"/>
      <c r="B712" s="200"/>
      <c r="C712" s="200"/>
      <c r="D712" s="200"/>
      <c r="E712" s="200"/>
      <c r="F712" s="200"/>
      <c r="G712" s="200"/>
      <c r="H712" s="200"/>
      <c r="I712" s="200"/>
      <c r="J712" s="200"/>
      <c r="K712" s="200"/>
      <c r="L712" s="200"/>
      <c r="M712" s="200"/>
      <c r="N712" s="200"/>
      <c r="O712" s="200"/>
      <c r="P712" s="200"/>
      <c r="Q712" s="200"/>
      <c r="R712" s="200"/>
      <c r="S712" s="200"/>
      <c r="T712" s="200"/>
      <c r="U712" s="200"/>
      <c r="V712" s="200"/>
      <c r="W712" s="200"/>
      <c r="X712" s="200"/>
      <c r="Y712" s="200"/>
      <c r="Z712" s="200"/>
      <c r="AA712" s="200"/>
      <c r="AB712" s="200"/>
      <c r="AC712" s="200"/>
      <c r="AD712" s="200"/>
      <c r="AE712" s="200"/>
    </row>
    <row r="713" customFormat="false" ht="12.75" hidden="false" customHeight="true" outlineLevel="0" collapsed="false">
      <c r="A713" s="200"/>
      <c r="B713" s="200"/>
      <c r="C713" s="200"/>
      <c r="D713" s="200"/>
      <c r="E713" s="200"/>
      <c r="F713" s="200"/>
      <c r="G713" s="200"/>
      <c r="H713" s="200"/>
      <c r="I713" s="200"/>
      <c r="J713" s="200"/>
      <c r="K713" s="200"/>
      <c r="L713" s="200"/>
      <c r="M713" s="200"/>
      <c r="N713" s="200"/>
      <c r="O713" s="200"/>
      <c r="P713" s="200"/>
      <c r="Q713" s="200"/>
      <c r="R713" s="200"/>
      <c r="S713" s="200"/>
      <c r="T713" s="200"/>
      <c r="U713" s="200"/>
      <c r="V713" s="200"/>
      <c r="W713" s="200"/>
      <c r="X713" s="200"/>
      <c r="Y713" s="200"/>
      <c r="Z713" s="200"/>
      <c r="AA713" s="200"/>
      <c r="AB713" s="200"/>
      <c r="AC713" s="200"/>
      <c r="AD713" s="200"/>
      <c r="AE713" s="200"/>
    </row>
    <row r="714" customFormat="false" ht="12.75" hidden="false" customHeight="true" outlineLevel="0" collapsed="false">
      <c r="A714" s="200"/>
      <c r="B714" s="200"/>
      <c r="C714" s="200"/>
      <c r="D714" s="200"/>
      <c r="E714" s="200"/>
      <c r="F714" s="200"/>
      <c r="G714" s="200"/>
      <c r="H714" s="200"/>
      <c r="I714" s="200"/>
      <c r="J714" s="200"/>
      <c r="K714" s="200"/>
      <c r="L714" s="200"/>
      <c r="M714" s="200"/>
      <c r="N714" s="200"/>
      <c r="O714" s="200"/>
      <c r="P714" s="200"/>
      <c r="Q714" s="200"/>
      <c r="R714" s="200"/>
      <c r="S714" s="200"/>
      <c r="T714" s="200"/>
      <c r="U714" s="200"/>
      <c r="V714" s="200"/>
      <c r="W714" s="200"/>
      <c r="X714" s="200"/>
      <c r="Y714" s="200"/>
      <c r="Z714" s="200"/>
      <c r="AA714" s="200"/>
      <c r="AB714" s="200"/>
      <c r="AC714" s="200"/>
      <c r="AD714" s="200"/>
      <c r="AE714" s="200"/>
    </row>
    <row r="715" customFormat="false" ht="12.75" hidden="false" customHeight="true" outlineLevel="0" collapsed="false">
      <c r="A715" s="200"/>
      <c r="B715" s="200"/>
      <c r="C715" s="200"/>
      <c r="D715" s="200"/>
      <c r="E715" s="200"/>
      <c r="F715" s="200"/>
      <c r="G715" s="200"/>
      <c r="H715" s="200"/>
      <c r="I715" s="200"/>
      <c r="J715" s="200"/>
      <c r="K715" s="200"/>
      <c r="L715" s="200"/>
      <c r="M715" s="200"/>
      <c r="N715" s="200"/>
      <c r="O715" s="200"/>
      <c r="P715" s="200"/>
      <c r="Q715" s="200"/>
      <c r="R715" s="200"/>
      <c r="S715" s="200"/>
      <c r="T715" s="200"/>
      <c r="U715" s="200"/>
      <c r="V715" s="200"/>
      <c r="W715" s="200"/>
      <c r="X715" s="200"/>
      <c r="Y715" s="200"/>
      <c r="Z715" s="200"/>
      <c r="AA715" s="200"/>
      <c r="AB715" s="200"/>
      <c r="AC715" s="200"/>
      <c r="AD715" s="200"/>
      <c r="AE715" s="200"/>
    </row>
    <row r="716" customFormat="false" ht="12.75" hidden="false" customHeight="true" outlineLevel="0" collapsed="false">
      <c r="A716" s="200"/>
      <c r="B716" s="200"/>
      <c r="C716" s="200"/>
      <c r="D716" s="200"/>
      <c r="E716" s="200"/>
      <c r="F716" s="200"/>
      <c r="G716" s="200"/>
      <c r="H716" s="200"/>
      <c r="I716" s="200"/>
      <c r="J716" s="200"/>
      <c r="K716" s="200"/>
      <c r="L716" s="200"/>
      <c r="M716" s="200"/>
      <c r="N716" s="200"/>
      <c r="O716" s="200"/>
      <c r="P716" s="200"/>
      <c r="Q716" s="200"/>
      <c r="R716" s="200"/>
      <c r="S716" s="200"/>
      <c r="T716" s="200"/>
      <c r="U716" s="200"/>
      <c r="V716" s="200"/>
      <c r="W716" s="200"/>
      <c r="X716" s="200"/>
      <c r="Y716" s="200"/>
      <c r="Z716" s="200"/>
      <c r="AA716" s="200"/>
      <c r="AB716" s="200"/>
      <c r="AC716" s="200"/>
      <c r="AD716" s="200"/>
      <c r="AE716" s="200"/>
    </row>
    <row r="717" customFormat="false" ht="12.75" hidden="false" customHeight="true" outlineLevel="0" collapsed="false">
      <c r="A717" s="200"/>
      <c r="B717" s="200"/>
      <c r="C717" s="200"/>
      <c r="D717" s="200"/>
      <c r="E717" s="200"/>
      <c r="F717" s="200"/>
      <c r="G717" s="200"/>
      <c r="H717" s="200"/>
      <c r="I717" s="200"/>
      <c r="J717" s="200"/>
      <c r="K717" s="200"/>
      <c r="L717" s="200"/>
      <c r="M717" s="200"/>
      <c r="N717" s="200"/>
      <c r="O717" s="200"/>
      <c r="P717" s="200"/>
      <c r="Q717" s="200"/>
      <c r="R717" s="200"/>
      <c r="S717" s="200"/>
      <c r="T717" s="200"/>
      <c r="U717" s="200"/>
      <c r="V717" s="200"/>
      <c r="W717" s="200"/>
      <c r="X717" s="200"/>
      <c r="Y717" s="200"/>
      <c r="Z717" s="200"/>
      <c r="AA717" s="200"/>
      <c r="AB717" s="200"/>
      <c r="AC717" s="200"/>
      <c r="AD717" s="200"/>
      <c r="AE717" s="200"/>
    </row>
    <row r="718" customFormat="false" ht="12.75" hidden="false" customHeight="true" outlineLevel="0" collapsed="false">
      <c r="A718" s="200"/>
      <c r="B718" s="200"/>
      <c r="C718" s="200"/>
      <c r="D718" s="200"/>
      <c r="E718" s="200"/>
      <c r="F718" s="200"/>
      <c r="G718" s="200"/>
      <c r="H718" s="200"/>
      <c r="I718" s="200"/>
      <c r="J718" s="200"/>
      <c r="K718" s="200"/>
      <c r="L718" s="200"/>
      <c r="M718" s="200"/>
      <c r="N718" s="200"/>
      <c r="O718" s="200"/>
      <c r="P718" s="200"/>
      <c r="Q718" s="200"/>
      <c r="R718" s="200"/>
      <c r="S718" s="200"/>
      <c r="T718" s="200"/>
      <c r="U718" s="200"/>
      <c r="V718" s="200"/>
      <c r="W718" s="200"/>
      <c r="X718" s="200"/>
      <c r="Y718" s="200"/>
      <c r="Z718" s="200"/>
      <c r="AA718" s="200"/>
      <c r="AB718" s="200"/>
      <c r="AC718" s="200"/>
      <c r="AD718" s="200"/>
      <c r="AE718" s="200"/>
    </row>
    <row r="719" customFormat="false" ht="12.75" hidden="false" customHeight="true" outlineLevel="0" collapsed="false">
      <c r="A719" s="200"/>
      <c r="B719" s="200"/>
      <c r="C719" s="200"/>
      <c r="D719" s="200"/>
      <c r="E719" s="200"/>
      <c r="F719" s="200"/>
      <c r="G719" s="200"/>
      <c r="H719" s="200"/>
      <c r="I719" s="200"/>
      <c r="J719" s="200"/>
      <c r="K719" s="200"/>
      <c r="L719" s="200"/>
      <c r="M719" s="200"/>
      <c r="N719" s="200"/>
      <c r="O719" s="200"/>
      <c r="P719" s="200"/>
      <c r="Q719" s="200"/>
      <c r="R719" s="200"/>
      <c r="S719" s="200"/>
      <c r="T719" s="200"/>
      <c r="U719" s="200"/>
      <c r="V719" s="200"/>
      <c r="W719" s="200"/>
      <c r="X719" s="200"/>
      <c r="Y719" s="200"/>
      <c r="Z719" s="200"/>
      <c r="AA719" s="200"/>
      <c r="AB719" s="200"/>
      <c r="AC719" s="200"/>
      <c r="AD719" s="200"/>
      <c r="AE719" s="200"/>
    </row>
    <row r="720" customFormat="false" ht="12.75" hidden="false" customHeight="true" outlineLevel="0" collapsed="false">
      <c r="A720" s="200"/>
      <c r="B720" s="200"/>
      <c r="C720" s="200"/>
      <c r="D720" s="200"/>
      <c r="E720" s="200"/>
      <c r="F720" s="200"/>
      <c r="G720" s="200"/>
      <c r="H720" s="200"/>
      <c r="I720" s="200"/>
      <c r="J720" s="200"/>
      <c r="K720" s="200"/>
      <c r="L720" s="200"/>
      <c r="M720" s="200"/>
      <c r="N720" s="200"/>
      <c r="O720" s="200"/>
      <c r="P720" s="200"/>
      <c r="Q720" s="200"/>
      <c r="R720" s="200"/>
      <c r="S720" s="200"/>
      <c r="T720" s="200"/>
      <c r="U720" s="200"/>
      <c r="V720" s="200"/>
      <c r="W720" s="200"/>
      <c r="X720" s="200"/>
      <c r="Y720" s="200"/>
      <c r="Z720" s="200"/>
      <c r="AA720" s="200"/>
      <c r="AB720" s="200"/>
      <c r="AC720" s="200"/>
      <c r="AD720" s="200"/>
      <c r="AE720" s="200"/>
    </row>
    <row r="721" customFormat="false" ht="12.75" hidden="false" customHeight="true" outlineLevel="0" collapsed="false">
      <c r="A721" s="200"/>
      <c r="B721" s="200"/>
      <c r="C721" s="200"/>
      <c r="D721" s="200"/>
      <c r="E721" s="200"/>
      <c r="F721" s="200"/>
      <c r="G721" s="200"/>
      <c r="H721" s="200"/>
      <c r="I721" s="200"/>
      <c r="J721" s="200"/>
      <c r="K721" s="200"/>
      <c r="L721" s="200"/>
      <c r="M721" s="200"/>
      <c r="N721" s="200"/>
      <c r="O721" s="200"/>
      <c r="P721" s="200"/>
      <c r="Q721" s="200"/>
      <c r="R721" s="200"/>
      <c r="S721" s="200"/>
      <c r="T721" s="200"/>
      <c r="U721" s="200"/>
      <c r="V721" s="200"/>
      <c r="W721" s="200"/>
      <c r="X721" s="200"/>
      <c r="Y721" s="200"/>
      <c r="Z721" s="200"/>
      <c r="AA721" s="200"/>
      <c r="AB721" s="200"/>
      <c r="AC721" s="200"/>
      <c r="AD721" s="200"/>
      <c r="AE721" s="200"/>
    </row>
    <row r="722" customFormat="false" ht="12.75" hidden="false" customHeight="true" outlineLevel="0" collapsed="false">
      <c r="A722" s="200"/>
      <c r="B722" s="200"/>
      <c r="C722" s="200"/>
      <c r="D722" s="200"/>
      <c r="E722" s="200"/>
      <c r="F722" s="200"/>
      <c r="G722" s="200"/>
      <c r="H722" s="200"/>
      <c r="I722" s="200"/>
      <c r="J722" s="200"/>
      <c r="K722" s="200"/>
      <c r="L722" s="200"/>
      <c r="M722" s="200"/>
      <c r="N722" s="200"/>
      <c r="O722" s="200"/>
      <c r="P722" s="200"/>
      <c r="Q722" s="200"/>
      <c r="R722" s="200"/>
      <c r="S722" s="200"/>
      <c r="T722" s="200"/>
      <c r="U722" s="200"/>
      <c r="V722" s="200"/>
      <c r="W722" s="200"/>
      <c r="X722" s="200"/>
      <c r="Y722" s="200"/>
      <c r="Z722" s="200"/>
      <c r="AA722" s="200"/>
      <c r="AB722" s="200"/>
      <c r="AC722" s="200"/>
      <c r="AD722" s="200"/>
      <c r="AE722" s="200"/>
    </row>
    <row r="723" customFormat="false" ht="12.75" hidden="false" customHeight="true" outlineLevel="0" collapsed="false">
      <c r="A723" s="200"/>
      <c r="B723" s="200"/>
      <c r="C723" s="200"/>
      <c r="D723" s="200"/>
      <c r="E723" s="200"/>
      <c r="F723" s="200"/>
      <c r="G723" s="200"/>
      <c r="H723" s="200"/>
      <c r="I723" s="200"/>
      <c r="J723" s="200"/>
      <c r="K723" s="200"/>
      <c r="L723" s="200"/>
      <c r="M723" s="200"/>
      <c r="N723" s="200"/>
      <c r="O723" s="200"/>
      <c r="P723" s="200"/>
      <c r="Q723" s="200"/>
      <c r="R723" s="200"/>
      <c r="S723" s="200"/>
      <c r="T723" s="200"/>
      <c r="U723" s="200"/>
      <c r="V723" s="200"/>
      <c r="W723" s="200"/>
      <c r="X723" s="200"/>
      <c r="Y723" s="200"/>
      <c r="Z723" s="200"/>
      <c r="AA723" s="200"/>
      <c r="AB723" s="200"/>
      <c r="AC723" s="200"/>
      <c r="AD723" s="200"/>
      <c r="AE723" s="200"/>
    </row>
    <row r="724" customFormat="false" ht="12.75" hidden="false" customHeight="true" outlineLevel="0" collapsed="false">
      <c r="A724" s="200"/>
      <c r="B724" s="200"/>
      <c r="C724" s="200"/>
      <c r="D724" s="200"/>
      <c r="E724" s="200"/>
      <c r="F724" s="200"/>
      <c r="G724" s="200"/>
      <c r="H724" s="200"/>
      <c r="I724" s="200"/>
      <c r="J724" s="200"/>
      <c r="K724" s="200"/>
      <c r="L724" s="200"/>
      <c r="M724" s="200"/>
      <c r="N724" s="200"/>
      <c r="O724" s="200"/>
      <c r="P724" s="200"/>
      <c r="Q724" s="200"/>
      <c r="R724" s="200"/>
      <c r="S724" s="200"/>
      <c r="T724" s="200"/>
      <c r="U724" s="200"/>
      <c r="V724" s="200"/>
      <c r="W724" s="200"/>
      <c r="X724" s="200"/>
      <c r="Y724" s="200"/>
      <c r="Z724" s="200"/>
      <c r="AA724" s="200"/>
      <c r="AB724" s="200"/>
      <c r="AC724" s="200"/>
      <c r="AD724" s="200"/>
      <c r="AE724" s="200"/>
    </row>
    <row r="725" customFormat="false" ht="12.75" hidden="false" customHeight="true" outlineLevel="0" collapsed="false">
      <c r="A725" s="200"/>
      <c r="B725" s="200"/>
      <c r="C725" s="200"/>
      <c r="D725" s="200"/>
      <c r="E725" s="200"/>
      <c r="F725" s="200"/>
      <c r="G725" s="200"/>
      <c r="H725" s="200"/>
      <c r="I725" s="200"/>
      <c r="J725" s="200"/>
      <c r="K725" s="200"/>
      <c r="L725" s="200"/>
      <c r="M725" s="200"/>
      <c r="N725" s="200"/>
      <c r="O725" s="200"/>
      <c r="P725" s="200"/>
      <c r="Q725" s="200"/>
      <c r="R725" s="200"/>
      <c r="S725" s="200"/>
      <c r="T725" s="200"/>
      <c r="U725" s="200"/>
      <c r="V725" s="200"/>
      <c r="W725" s="200"/>
      <c r="X725" s="200"/>
      <c r="Y725" s="200"/>
      <c r="Z725" s="200"/>
      <c r="AA725" s="200"/>
      <c r="AB725" s="200"/>
      <c r="AC725" s="200"/>
      <c r="AD725" s="200"/>
      <c r="AE725" s="200"/>
    </row>
    <row r="726" customFormat="false" ht="12.75" hidden="false" customHeight="true" outlineLevel="0" collapsed="false">
      <c r="A726" s="200"/>
      <c r="B726" s="200"/>
      <c r="C726" s="200"/>
      <c r="D726" s="200"/>
      <c r="E726" s="200"/>
      <c r="F726" s="200"/>
      <c r="G726" s="200"/>
      <c r="H726" s="200"/>
      <c r="I726" s="200"/>
      <c r="J726" s="200"/>
      <c r="K726" s="200"/>
      <c r="L726" s="200"/>
      <c r="M726" s="200"/>
      <c r="N726" s="200"/>
      <c r="O726" s="200"/>
      <c r="P726" s="200"/>
      <c r="Q726" s="200"/>
      <c r="R726" s="200"/>
      <c r="S726" s="200"/>
      <c r="T726" s="200"/>
      <c r="U726" s="200"/>
      <c r="V726" s="200"/>
      <c r="W726" s="200"/>
      <c r="X726" s="200"/>
      <c r="Y726" s="200"/>
      <c r="Z726" s="200"/>
      <c r="AA726" s="200"/>
      <c r="AB726" s="200"/>
      <c r="AC726" s="200"/>
      <c r="AD726" s="200"/>
      <c r="AE726" s="200"/>
    </row>
    <row r="727" customFormat="false" ht="12.75" hidden="false" customHeight="true" outlineLevel="0" collapsed="false">
      <c r="A727" s="200"/>
      <c r="B727" s="200"/>
      <c r="C727" s="200"/>
      <c r="D727" s="200"/>
      <c r="E727" s="200"/>
      <c r="F727" s="200"/>
      <c r="G727" s="200"/>
      <c r="H727" s="200"/>
      <c r="I727" s="200"/>
      <c r="J727" s="200"/>
      <c r="K727" s="200"/>
      <c r="L727" s="200"/>
      <c r="M727" s="200"/>
      <c r="N727" s="200"/>
      <c r="O727" s="200"/>
      <c r="P727" s="200"/>
      <c r="Q727" s="200"/>
      <c r="R727" s="200"/>
      <c r="S727" s="200"/>
      <c r="T727" s="200"/>
      <c r="U727" s="200"/>
      <c r="V727" s="200"/>
      <c r="W727" s="200"/>
      <c r="X727" s="200"/>
      <c r="Y727" s="200"/>
      <c r="Z727" s="200"/>
      <c r="AA727" s="200"/>
      <c r="AB727" s="200"/>
      <c r="AC727" s="200"/>
      <c r="AD727" s="200"/>
      <c r="AE727" s="200"/>
    </row>
    <row r="728" customFormat="false" ht="12.75" hidden="false" customHeight="true" outlineLevel="0" collapsed="false">
      <c r="A728" s="200"/>
      <c r="B728" s="200"/>
      <c r="C728" s="200"/>
      <c r="D728" s="200"/>
      <c r="E728" s="200"/>
      <c r="F728" s="200"/>
      <c r="G728" s="200"/>
      <c r="H728" s="200"/>
      <c r="I728" s="200"/>
      <c r="J728" s="200"/>
      <c r="K728" s="200"/>
      <c r="L728" s="200"/>
      <c r="M728" s="200"/>
      <c r="N728" s="200"/>
      <c r="O728" s="200"/>
      <c r="P728" s="200"/>
      <c r="Q728" s="200"/>
      <c r="R728" s="200"/>
      <c r="S728" s="200"/>
      <c r="T728" s="200"/>
      <c r="U728" s="200"/>
      <c r="V728" s="200"/>
      <c r="W728" s="200"/>
      <c r="X728" s="200"/>
      <c r="Y728" s="200"/>
      <c r="Z728" s="200"/>
      <c r="AA728" s="200"/>
      <c r="AB728" s="200"/>
      <c r="AC728" s="200"/>
      <c r="AD728" s="200"/>
      <c r="AE728" s="200"/>
    </row>
    <row r="729" customFormat="false" ht="12.75" hidden="false" customHeight="true" outlineLevel="0" collapsed="false">
      <c r="A729" s="200"/>
      <c r="B729" s="200"/>
      <c r="C729" s="200"/>
      <c r="D729" s="200"/>
      <c r="E729" s="200"/>
      <c r="F729" s="200"/>
      <c r="G729" s="200"/>
      <c r="H729" s="200"/>
      <c r="I729" s="200"/>
      <c r="J729" s="200"/>
      <c r="K729" s="200"/>
      <c r="L729" s="200"/>
      <c r="M729" s="200"/>
      <c r="N729" s="200"/>
      <c r="O729" s="200"/>
      <c r="P729" s="200"/>
      <c r="Q729" s="200"/>
      <c r="R729" s="200"/>
      <c r="S729" s="200"/>
      <c r="T729" s="200"/>
      <c r="U729" s="200"/>
      <c r="V729" s="200"/>
      <c r="W729" s="200"/>
      <c r="X729" s="200"/>
      <c r="Y729" s="200"/>
      <c r="Z729" s="200"/>
      <c r="AA729" s="200"/>
      <c r="AB729" s="200"/>
      <c r="AC729" s="200"/>
      <c r="AD729" s="200"/>
      <c r="AE729" s="200"/>
    </row>
    <row r="730" customFormat="false" ht="12.75" hidden="false" customHeight="true" outlineLevel="0" collapsed="false">
      <c r="A730" s="200"/>
      <c r="B730" s="200"/>
      <c r="C730" s="200"/>
      <c r="D730" s="200"/>
      <c r="E730" s="200"/>
      <c r="F730" s="200"/>
      <c r="G730" s="200"/>
      <c r="H730" s="200"/>
      <c r="I730" s="200"/>
      <c r="J730" s="200"/>
      <c r="K730" s="200"/>
      <c r="L730" s="200"/>
      <c r="M730" s="200"/>
      <c r="N730" s="200"/>
      <c r="O730" s="200"/>
      <c r="P730" s="200"/>
      <c r="Q730" s="200"/>
      <c r="R730" s="200"/>
      <c r="S730" s="200"/>
      <c r="T730" s="200"/>
      <c r="U730" s="200"/>
      <c r="V730" s="200"/>
      <c r="W730" s="200"/>
      <c r="X730" s="200"/>
      <c r="Y730" s="200"/>
      <c r="Z730" s="200"/>
      <c r="AA730" s="200"/>
      <c r="AB730" s="200"/>
      <c r="AC730" s="200"/>
      <c r="AD730" s="200"/>
      <c r="AE730" s="200"/>
    </row>
    <row r="731" customFormat="false" ht="12.75" hidden="false" customHeight="true" outlineLevel="0" collapsed="false">
      <c r="A731" s="200"/>
      <c r="B731" s="200"/>
      <c r="C731" s="200"/>
      <c r="D731" s="200"/>
      <c r="E731" s="200"/>
      <c r="F731" s="200"/>
      <c r="G731" s="200"/>
      <c r="H731" s="200"/>
      <c r="I731" s="200"/>
      <c r="J731" s="200"/>
      <c r="K731" s="200"/>
      <c r="L731" s="200"/>
      <c r="M731" s="200"/>
      <c r="N731" s="200"/>
      <c r="O731" s="200"/>
      <c r="P731" s="200"/>
      <c r="Q731" s="200"/>
      <c r="R731" s="200"/>
      <c r="S731" s="200"/>
      <c r="T731" s="200"/>
      <c r="U731" s="200"/>
      <c r="V731" s="200"/>
      <c r="W731" s="200"/>
      <c r="X731" s="200"/>
      <c r="Y731" s="200"/>
      <c r="Z731" s="200"/>
      <c r="AA731" s="200"/>
      <c r="AB731" s="200"/>
      <c r="AC731" s="200"/>
      <c r="AD731" s="200"/>
      <c r="AE731" s="200"/>
    </row>
    <row r="732" customFormat="false" ht="12.75" hidden="false" customHeight="true" outlineLevel="0" collapsed="false">
      <c r="A732" s="200"/>
      <c r="B732" s="200"/>
      <c r="C732" s="200"/>
      <c r="D732" s="200"/>
      <c r="E732" s="200"/>
      <c r="F732" s="200"/>
      <c r="G732" s="200"/>
      <c r="H732" s="200"/>
      <c r="I732" s="200"/>
      <c r="J732" s="200"/>
      <c r="K732" s="200"/>
      <c r="L732" s="200"/>
      <c r="M732" s="200"/>
      <c r="N732" s="200"/>
      <c r="O732" s="200"/>
      <c r="P732" s="200"/>
      <c r="Q732" s="200"/>
      <c r="R732" s="200"/>
      <c r="S732" s="200"/>
      <c r="T732" s="200"/>
      <c r="U732" s="200"/>
      <c r="V732" s="200"/>
      <c r="W732" s="200"/>
      <c r="X732" s="200"/>
      <c r="Y732" s="200"/>
      <c r="Z732" s="200"/>
      <c r="AA732" s="200"/>
      <c r="AB732" s="200"/>
      <c r="AC732" s="200"/>
      <c r="AD732" s="200"/>
      <c r="AE732" s="200"/>
    </row>
    <row r="733" customFormat="false" ht="12.75" hidden="false" customHeight="true" outlineLevel="0" collapsed="false">
      <c r="A733" s="200"/>
      <c r="B733" s="200"/>
      <c r="C733" s="200"/>
      <c r="D733" s="200"/>
      <c r="E733" s="200"/>
      <c r="F733" s="200"/>
      <c r="G733" s="200"/>
      <c r="H733" s="200"/>
      <c r="I733" s="200"/>
      <c r="J733" s="200"/>
      <c r="K733" s="200"/>
      <c r="L733" s="200"/>
      <c r="M733" s="200"/>
      <c r="N733" s="200"/>
      <c r="O733" s="200"/>
      <c r="P733" s="200"/>
      <c r="Q733" s="200"/>
      <c r="R733" s="200"/>
      <c r="S733" s="200"/>
      <c r="T733" s="200"/>
      <c r="U733" s="200"/>
      <c r="V733" s="200"/>
      <c r="W733" s="200"/>
      <c r="X733" s="200"/>
      <c r="Y733" s="200"/>
      <c r="Z733" s="200"/>
      <c r="AA733" s="200"/>
      <c r="AB733" s="200"/>
      <c r="AC733" s="200"/>
      <c r="AD733" s="200"/>
      <c r="AE733" s="200"/>
    </row>
    <row r="734" customFormat="false" ht="12.75" hidden="false" customHeight="true" outlineLevel="0" collapsed="false">
      <c r="A734" s="200"/>
      <c r="B734" s="200"/>
      <c r="C734" s="200"/>
      <c r="D734" s="200"/>
      <c r="E734" s="200"/>
      <c r="F734" s="200"/>
      <c r="G734" s="200"/>
      <c r="H734" s="200"/>
      <c r="I734" s="200"/>
      <c r="J734" s="200"/>
      <c r="K734" s="200"/>
      <c r="L734" s="200"/>
      <c r="M734" s="200"/>
      <c r="N734" s="200"/>
      <c r="O734" s="200"/>
      <c r="P734" s="200"/>
      <c r="Q734" s="200"/>
      <c r="R734" s="200"/>
      <c r="S734" s="200"/>
      <c r="T734" s="200"/>
      <c r="U734" s="200"/>
      <c r="V734" s="200"/>
      <c r="W734" s="200"/>
      <c r="X734" s="200"/>
      <c r="Y734" s="200"/>
      <c r="Z734" s="200"/>
      <c r="AA734" s="200"/>
      <c r="AB734" s="200"/>
      <c r="AC734" s="200"/>
      <c r="AD734" s="200"/>
      <c r="AE734" s="200"/>
    </row>
    <row r="735" customFormat="false" ht="12.75" hidden="false" customHeight="true" outlineLevel="0" collapsed="false">
      <c r="A735" s="200"/>
      <c r="B735" s="200"/>
      <c r="C735" s="200"/>
      <c r="D735" s="200"/>
      <c r="E735" s="200"/>
      <c r="F735" s="200"/>
      <c r="G735" s="200"/>
      <c r="H735" s="200"/>
      <c r="I735" s="200"/>
      <c r="J735" s="200"/>
      <c r="K735" s="200"/>
      <c r="L735" s="200"/>
      <c r="M735" s="200"/>
      <c r="N735" s="200"/>
      <c r="O735" s="200"/>
      <c r="P735" s="200"/>
      <c r="Q735" s="200"/>
      <c r="R735" s="200"/>
      <c r="S735" s="200"/>
      <c r="T735" s="200"/>
      <c r="U735" s="200"/>
      <c r="V735" s="200"/>
      <c r="W735" s="200"/>
      <c r="X735" s="200"/>
      <c r="Y735" s="200"/>
      <c r="Z735" s="200"/>
      <c r="AA735" s="200"/>
      <c r="AB735" s="200"/>
      <c r="AC735" s="200"/>
      <c r="AD735" s="200"/>
      <c r="AE735" s="200"/>
    </row>
    <row r="736" customFormat="false" ht="12.75" hidden="false" customHeight="true" outlineLevel="0" collapsed="false">
      <c r="A736" s="200"/>
      <c r="B736" s="200"/>
      <c r="C736" s="200"/>
      <c r="D736" s="200"/>
      <c r="E736" s="200"/>
      <c r="F736" s="200"/>
      <c r="G736" s="200"/>
      <c r="H736" s="200"/>
      <c r="I736" s="200"/>
      <c r="J736" s="200"/>
      <c r="K736" s="200"/>
      <c r="L736" s="200"/>
      <c r="M736" s="200"/>
      <c r="N736" s="200"/>
      <c r="O736" s="200"/>
      <c r="P736" s="200"/>
      <c r="Q736" s="200"/>
      <c r="R736" s="200"/>
      <c r="S736" s="200"/>
      <c r="T736" s="200"/>
      <c r="U736" s="200"/>
      <c r="V736" s="200"/>
      <c r="W736" s="200"/>
      <c r="X736" s="200"/>
      <c r="Y736" s="200"/>
      <c r="Z736" s="200"/>
      <c r="AA736" s="200"/>
      <c r="AB736" s="200"/>
      <c r="AC736" s="200"/>
      <c r="AD736" s="200"/>
      <c r="AE736" s="200"/>
    </row>
    <row r="737" customFormat="false" ht="12.75" hidden="false" customHeight="true" outlineLevel="0" collapsed="false">
      <c r="A737" s="200"/>
      <c r="B737" s="200"/>
      <c r="C737" s="200"/>
      <c r="D737" s="200"/>
      <c r="E737" s="200"/>
      <c r="F737" s="200"/>
      <c r="G737" s="200"/>
      <c r="H737" s="200"/>
      <c r="I737" s="200"/>
      <c r="J737" s="200"/>
      <c r="K737" s="200"/>
      <c r="L737" s="200"/>
      <c r="M737" s="200"/>
      <c r="N737" s="200"/>
      <c r="O737" s="200"/>
      <c r="P737" s="200"/>
      <c r="Q737" s="200"/>
      <c r="R737" s="200"/>
      <c r="S737" s="200"/>
      <c r="T737" s="200"/>
      <c r="U737" s="200"/>
      <c r="V737" s="200"/>
      <c r="W737" s="200"/>
      <c r="X737" s="200"/>
      <c r="Y737" s="200"/>
      <c r="Z737" s="200"/>
      <c r="AA737" s="200"/>
      <c r="AB737" s="200"/>
      <c r="AC737" s="200"/>
      <c r="AD737" s="200"/>
      <c r="AE737" s="200"/>
    </row>
    <row r="738" customFormat="false" ht="12.75" hidden="false" customHeight="true" outlineLevel="0" collapsed="false">
      <c r="A738" s="200"/>
      <c r="B738" s="200"/>
      <c r="C738" s="200"/>
      <c r="D738" s="200"/>
      <c r="E738" s="200"/>
      <c r="F738" s="200"/>
      <c r="G738" s="200"/>
      <c r="H738" s="200"/>
      <c r="I738" s="200"/>
      <c r="J738" s="200"/>
      <c r="K738" s="200"/>
      <c r="L738" s="200"/>
      <c r="M738" s="200"/>
      <c r="N738" s="200"/>
      <c r="O738" s="200"/>
      <c r="P738" s="200"/>
      <c r="Q738" s="200"/>
      <c r="R738" s="200"/>
      <c r="S738" s="200"/>
      <c r="T738" s="200"/>
      <c r="U738" s="200"/>
      <c r="V738" s="200"/>
      <c r="W738" s="200"/>
      <c r="X738" s="200"/>
      <c r="Y738" s="200"/>
      <c r="Z738" s="200"/>
      <c r="AA738" s="200"/>
      <c r="AB738" s="200"/>
      <c r="AC738" s="200"/>
      <c r="AD738" s="200"/>
      <c r="AE738" s="200"/>
    </row>
    <row r="739" customFormat="false" ht="12.75" hidden="false" customHeight="true" outlineLevel="0" collapsed="false">
      <c r="A739" s="200"/>
      <c r="B739" s="200"/>
      <c r="C739" s="200"/>
      <c r="D739" s="200"/>
      <c r="E739" s="200"/>
      <c r="F739" s="200"/>
      <c r="G739" s="200"/>
      <c r="H739" s="200"/>
      <c r="I739" s="200"/>
      <c r="J739" s="200"/>
      <c r="K739" s="200"/>
      <c r="L739" s="200"/>
      <c r="M739" s="200"/>
      <c r="N739" s="200"/>
      <c r="O739" s="200"/>
      <c r="P739" s="200"/>
      <c r="Q739" s="200"/>
      <c r="R739" s="200"/>
      <c r="S739" s="200"/>
      <c r="T739" s="200"/>
      <c r="U739" s="200"/>
      <c r="V739" s="200"/>
      <c r="W739" s="200"/>
      <c r="X739" s="200"/>
      <c r="Y739" s="200"/>
      <c r="Z739" s="200"/>
      <c r="AA739" s="200"/>
      <c r="AB739" s="200"/>
      <c r="AC739" s="200"/>
      <c r="AD739" s="200"/>
      <c r="AE739" s="200"/>
    </row>
    <row r="740" customFormat="false" ht="12.75" hidden="false" customHeight="true" outlineLevel="0" collapsed="false">
      <c r="A740" s="200"/>
      <c r="B740" s="200"/>
      <c r="C740" s="200"/>
      <c r="D740" s="200"/>
      <c r="E740" s="200"/>
      <c r="F740" s="200"/>
      <c r="G740" s="200"/>
      <c r="H740" s="200"/>
      <c r="I740" s="200"/>
      <c r="J740" s="200"/>
      <c r="K740" s="200"/>
      <c r="L740" s="200"/>
      <c r="M740" s="200"/>
      <c r="N740" s="200"/>
      <c r="O740" s="200"/>
      <c r="P740" s="200"/>
      <c r="Q740" s="200"/>
      <c r="R740" s="200"/>
      <c r="S740" s="200"/>
      <c r="T740" s="200"/>
      <c r="U740" s="200"/>
      <c r="V740" s="200"/>
      <c r="W740" s="200"/>
      <c r="X740" s="200"/>
      <c r="Y740" s="200"/>
      <c r="Z740" s="200"/>
      <c r="AA740" s="200"/>
      <c r="AB740" s="200"/>
      <c r="AC740" s="200"/>
      <c r="AD740" s="200"/>
      <c r="AE740" s="200"/>
    </row>
    <row r="741" customFormat="false" ht="12.75" hidden="false" customHeight="true" outlineLevel="0" collapsed="false">
      <c r="A741" s="200"/>
      <c r="B741" s="200"/>
      <c r="C741" s="200"/>
      <c r="D741" s="200"/>
      <c r="E741" s="200"/>
      <c r="F741" s="200"/>
      <c r="G741" s="200"/>
      <c r="H741" s="200"/>
      <c r="I741" s="200"/>
      <c r="J741" s="200"/>
      <c r="K741" s="200"/>
      <c r="L741" s="200"/>
      <c r="M741" s="200"/>
      <c r="N741" s="200"/>
      <c r="O741" s="200"/>
      <c r="P741" s="200"/>
      <c r="Q741" s="200"/>
      <c r="R741" s="200"/>
      <c r="S741" s="200"/>
      <c r="T741" s="200"/>
      <c r="U741" s="200"/>
      <c r="V741" s="200"/>
      <c r="W741" s="200"/>
      <c r="X741" s="200"/>
      <c r="Y741" s="200"/>
      <c r="Z741" s="200"/>
      <c r="AA741" s="200"/>
      <c r="AB741" s="200"/>
      <c r="AC741" s="200"/>
      <c r="AD741" s="200"/>
      <c r="AE741" s="200"/>
    </row>
    <row r="742" customFormat="false" ht="12.75" hidden="false" customHeight="true" outlineLevel="0" collapsed="false">
      <c r="A742" s="200"/>
      <c r="B742" s="200"/>
      <c r="C742" s="200"/>
      <c r="D742" s="200"/>
      <c r="E742" s="200"/>
      <c r="F742" s="200"/>
      <c r="G742" s="200"/>
      <c r="H742" s="200"/>
      <c r="I742" s="200"/>
      <c r="J742" s="200"/>
      <c r="K742" s="200"/>
      <c r="L742" s="200"/>
      <c r="M742" s="200"/>
      <c r="N742" s="200"/>
      <c r="O742" s="200"/>
      <c r="P742" s="200"/>
      <c r="Q742" s="200"/>
      <c r="R742" s="200"/>
      <c r="S742" s="200"/>
      <c r="T742" s="200"/>
      <c r="U742" s="200"/>
      <c r="V742" s="200"/>
      <c r="W742" s="200"/>
      <c r="X742" s="200"/>
      <c r="Y742" s="200"/>
      <c r="Z742" s="200"/>
      <c r="AA742" s="200"/>
      <c r="AB742" s="200"/>
      <c r="AC742" s="200"/>
      <c r="AD742" s="200"/>
      <c r="AE742" s="200"/>
    </row>
    <row r="743" customFormat="false" ht="12.75" hidden="false" customHeight="true" outlineLevel="0" collapsed="false">
      <c r="A743" s="200"/>
      <c r="B743" s="200"/>
      <c r="C743" s="200"/>
      <c r="D743" s="200"/>
      <c r="E743" s="200"/>
      <c r="F743" s="200"/>
      <c r="G743" s="200"/>
      <c r="H743" s="200"/>
      <c r="I743" s="200"/>
      <c r="J743" s="200"/>
      <c r="K743" s="200"/>
      <c r="L743" s="200"/>
      <c r="M743" s="200"/>
      <c r="N743" s="200"/>
      <c r="O743" s="200"/>
      <c r="P743" s="200"/>
      <c r="Q743" s="200"/>
      <c r="R743" s="200"/>
      <c r="S743" s="200"/>
      <c r="T743" s="200"/>
      <c r="U743" s="200"/>
      <c r="V743" s="200"/>
      <c r="W743" s="200"/>
      <c r="X743" s="200"/>
      <c r="Y743" s="200"/>
      <c r="Z743" s="200"/>
      <c r="AA743" s="200"/>
      <c r="AB743" s="200"/>
      <c r="AC743" s="200"/>
      <c r="AD743" s="200"/>
      <c r="AE743" s="200"/>
    </row>
    <row r="744" customFormat="false" ht="12.75" hidden="false" customHeight="true" outlineLevel="0" collapsed="false">
      <c r="A744" s="200"/>
      <c r="B744" s="200"/>
      <c r="C744" s="200"/>
      <c r="D744" s="200"/>
      <c r="E744" s="200"/>
      <c r="F744" s="200"/>
      <c r="G744" s="200"/>
      <c r="H744" s="200"/>
      <c r="I744" s="200"/>
      <c r="J744" s="200"/>
      <c r="K744" s="200"/>
      <c r="L744" s="200"/>
      <c r="M744" s="200"/>
      <c r="N744" s="200"/>
      <c r="O744" s="200"/>
      <c r="P744" s="200"/>
      <c r="Q744" s="200"/>
      <c r="R744" s="200"/>
      <c r="S744" s="200"/>
      <c r="T744" s="200"/>
      <c r="U744" s="200"/>
      <c r="V744" s="200"/>
      <c r="W744" s="200"/>
      <c r="X744" s="200"/>
      <c r="Y744" s="200"/>
      <c r="Z744" s="200"/>
      <c r="AA744" s="200"/>
      <c r="AB744" s="200"/>
      <c r="AC744" s="200"/>
      <c r="AD744" s="200"/>
      <c r="AE744" s="200"/>
    </row>
    <row r="745" customFormat="false" ht="12.75" hidden="false" customHeight="true" outlineLevel="0" collapsed="false">
      <c r="A745" s="200"/>
      <c r="B745" s="200"/>
      <c r="C745" s="200"/>
      <c r="D745" s="200"/>
      <c r="E745" s="200"/>
      <c r="F745" s="200"/>
      <c r="G745" s="200"/>
      <c r="H745" s="200"/>
      <c r="I745" s="200"/>
      <c r="J745" s="200"/>
      <c r="K745" s="200"/>
      <c r="L745" s="200"/>
      <c r="M745" s="200"/>
      <c r="N745" s="200"/>
      <c r="O745" s="200"/>
      <c r="P745" s="200"/>
      <c r="Q745" s="200"/>
      <c r="R745" s="200"/>
      <c r="S745" s="200"/>
      <c r="T745" s="200"/>
      <c r="U745" s="200"/>
      <c r="V745" s="200"/>
      <c r="W745" s="200"/>
      <c r="X745" s="200"/>
      <c r="Y745" s="200"/>
      <c r="Z745" s="200"/>
      <c r="AA745" s="200"/>
      <c r="AB745" s="200"/>
      <c r="AC745" s="200"/>
      <c r="AD745" s="200"/>
      <c r="AE745" s="200"/>
    </row>
    <row r="746" customFormat="false" ht="12.75" hidden="false" customHeight="true" outlineLevel="0" collapsed="false">
      <c r="A746" s="200"/>
      <c r="B746" s="200"/>
      <c r="C746" s="200"/>
      <c r="D746" s="200"/>
      <c r="E746" s="200"/>
      <c r="F746" s="200"/>
      <c r="G746" s="200"/>
      <c r="H746" s="200"/>
      <c r="I746" s="200"/>
      <c r="J746" s="200"/>
      <c r="K746" s="200"/>
      <c r="L746" s="200"/>
      <c r="M746" s="200"/>
      <c r="N746" s="200"/>
      <c r="O746" s="200"/>
      <c r="P746" s="200"/>
      <c r="Q746" s="200"/>
      <c r="R746" s="200"/>
      <c r="S746" s="200"/>
      <c r="T746" s="200"/>
      <c r="U746" s="200"/>
      <c r="V746" s="200"/>
      <c r="W746" s="200"/>
      <c r="X746" s="200"/>
      <c r="Y746" s="200"/>
      <c r="Z746" s="200"/>
      <c r="AA746" s="200"/>
      <c r="AB746" s="200"/>
      <c r="AC746" s="200"/>
      <c r="AD746" s="200"/>
      <c r="AE746" s="200"/>
    </row>
    <row r="747" customFormat="false" ht="12.75" hidden="false" customHeight="true" outlineLevel="0" collapsed="false">
      <c r="A747" s="200"/>
      <c r="B747" s="200"/>
      <c r="C747" s="200"/>
      <c r="D747" s="200"/>
      <c r="E747" s="200"/>
      <c r="F747" s="200"/>
      <c r="G747" s="200"/>
      <c r="H747" s="200"/>
      <c r="I747" s="200"/>
      <c r="J747" s="200"/>
      <c r="K747" s="200"/>
      <c r="L747" s="200"/>
      <c r="M747" s="200"/>
      <c r="N747" s="200"/>
      <c r="O747" s="200"/>
      <c r="P747" s="200"/>
      <c r="Q747" s="200"/>
      <c r="R747" s="200"/>
      <c r="S747" s="200"/>
      <c r="T747" s="200"/>
      <c r="U747" s="200"/>
      <c r="V747" s="200"/>
      <c r="W747" s="200"/>
      <c r="X747" s="200"/>
      <c r="Y747" s="200"/>
      <c r="Z747" s="200"/>
      <c r="AA747" s="200"/>
      <c r="AB747" s="200"/>
      <c r="AC747" s="200"/>
      <c r="AD747" s="200"/>
      <c r="AE747" s="200"/>
    </row>
    <row r="748" customFormat="false" ht="12.75" hidden="false" customHeight="true" outlineLevel="0" collapsed="false">
      <c r="A748" s="200"/>
      <c r="B748" s="200"/>
      <c r="C748" s="200"/>
      <c r="D748" s="200"/>
      <c r="E748" s="200"/>
      <c r="F748" s="200"/>
      <c r="G748" s="200"/>
      <c r="H748" s="200"/>
      <c r="I748" s="200"/>
      <c r="J748" s="200"/>
      <c r="K748" s="200"/>
      <c r="L748" s="200"/>
      <c r="M748" s="200"/>
      <c r="N748" s="200"/>
      <c r="O748" s="200"/>
      <c r="P748" s="200"/>
      <c r="Q748" s="200"/>
      <c r="R748" s="200"/>
      <c r="S748" s="200"/>
      <c r="T748" s="200"/>
      <c r="U748" s="200"/>
      <c r="V748" s="200"/>
      <c r="W748" s="200"/>
      <c r="X748" s="200"/>
      <c r="Y748" s="200"/>
      <c r="Z748" s="200"/>
      <c r="AA748" s="200"/>
      <c r="AB748" s="200"/>
      <c r="AC748" s="200"/>
      <c r="AD748" s="200"/>
      <c r="AE748" s="200"/>
    </row>
    <row r="749" customFormat="false" ht="12.75" hidden="false" customHeight="true" outlineLevel="0" collapsed="false">
      <c r="A749" s="200"/>
      <c r="B749" s="200"/>
      <c r="C749" s="200"/>
      <c r="D749" s="200"/>
      <c r="E749" s="200"/>
      <c r="F749" s="200"/>
      <c r="G749" s="200"/>
      <c r="H749" s="200"/>
      <c r="I749" s="200"/>
      <c r="J749" s="200"/>
      <c r="K749" s="200"/>
      <c r="L749" s="200"/>
      <c r="M749" s="200"/>
      <c r="N749" s="200"/>
      <c r="O749" s="200"/>
      <c r="P749" s="200"/>
      <c r="Q749" s="200"/>
      <c r="R749" s="200"/>
      <c r="S749" s="200"/>
      <c r="T749" s="200"/>
      <c r="U749" s="200"/>
      <c r="V749" s="200"/>
      <c r="W749" s="200"/>
      <c r="X749" s="200"/>
      <c r="Y749" s="200"/>
      <c r="Z749" s="200"/>
      <c r="AA749" s="200"/>
      <c r="AB749" s="200"/>
      <c r="AC749" s="200"/>
      <c r="AD749" s="200"/>
      <c r="AE749" s="200"/>
    </row>
    <row r="750" customFormat="false" ht="12.75" hidden="false" customHeight="true" outlineLevel="0" collapsed="false">
      <c r="A750" s="200"/>
      <c r="B750" s="200"/>
      <c r="C750" s="200"/>
      <c r="D750" s="200"/>
      <c r="E750" s="200"/>
      <c r="F750" s="200"/>
      <c r="G750" s="200"/>
      <c r="H750" s="200"/>
      <c r="I750" s="200"/>
      <c r="J750" s="200"/>
      <c r="K750" s="200"/>
      <c r="L750" s="200"/>
      <c r="M750" s="200"/>
      <c r="N750" s="200"/>
      <c r="O750" s="200"/>
      <c r="P750" s="200"/>
      <c r="Q750" s="200"/>
      <c r="R750" s="200"/>
      <c r="S750" s="200"/>
      <c r="T750" s="200"/>
      <c r="U750" s="200"/>
      <c r="V750" s="200"/>
      <c r="W750" s="200"/>
      <c r="X750" s="200"/>
      <c r="Y750" s="200"/>
      <c r="Z750" s="200"/>
      <c r="AA750" s="200"/>
      <c r="AB750" s="200"/>
      <c r="AC750" s="200"/>
      <c r="AD750" s="200"/>
      <c r="AE750" s="200"/>
    </row>
    <row r="751" customFormat="false" ht="12.75" hidden="false" customHeight="true" outlineLevel="0" collapsed="false">
      <c r="A751" s="200"/>
      <c r="B751" s="200"/>
      <c r="C751" s="200"/>
      <c r="D751" s="200"/>
      <c r="E751" s="200"/>
      <c r="F751" s="200"/>
      <c r="G751" s="200"/>
      <c r="H751" s="200"/>
      <c r="I751" s="200"/>
      <c r="J751" s="200"/>
      <c r="K751" s="200"/>
      <c r="L751" s="200"/>
      <c r="M751" s="200"/>
      <c r="N751" s="200"/>
      <c r="O751" s="200"/>
      <c r="P751" s="200"/>
      <c r="Q751" s="200"/>
      <c r="R751" s="200"/>
      <c r="S751" s="200"/>
      <c r="T751" s="200"/>
      <c r="U751" s="200"/>
      <c r="V751" s="200"/>
      <c r="W751" s="200"/>
      <c r="X751" s="200"/>
      <c r="Y751" s="200"/>
      <c r="Z751" s="200"/>
      <c r="AA751" s="200"/>
      <c r="AB751" s="200"/>
      <c r="AC751" s="200"/>
      <c r="AD751" s="200"/>
      <c r="AE751" s="200"/>
    </row>
    <row r="752" customFormat="false" ht="12.75" hidden="false" customHeight="true" outlineLevel="0" collapsed="false">
      <c r="A752" s="200"/>
      <c r="B752" s="200"/>
      <c r="C752" s="200"/>
      <c r="D752" s="200"/>
      <c r="E752" s="200"/>
      <c r="F752" s="200"/>
      <c r="G752" s="200"/>
      <c r="H752" s="200"/>
      <c r="I752" s="200"/>
      <c r="J752" s="200"/>
      <c r="K752" s="200"/>
      <c r="L752" s="200"/>
      <c r="M752" s="200"/>
      <c r="N752" s="200"/>
      <c r="O752" s="200"/>
      <c r="P752" s="200"/>
      <c r="Q752" s="200"/>
      <c r="R752" s="200"/>
      <c r="S752" s="200"/>
      <c r="T752" s="200"/>
      <c r="U752" s="200"/>
      <c r="V752" s="200"/>
      <c r="W752" s="200"/>
      <c r="X752" s="200"/>
      <c r="Y752" s="200"/>
      <c r="Z752" s="200"/>
      <c r="AA752" s="200"/>
      <c r="AB752" s="200"/>
      <c r="AC752" s="200"/>
      <c r="AD752" s="200"/>
      <c r="AE752" s="200"/>
    </row>
    <row r="753" customFormat="false" ht="12.75" hidden="false" customHeight="true" outlineLevel="0" collapsed="false">
      <c r="A753" s="200"/>
      <c r="B753" s="200"/>
      <c r="C753" s="200"/>
      <c r="D753" s="200"/>
      <c r="E753" s="200"/>
      <c r="F753" s="200"/>
      <c r="G753" s="200"/>
      <c r="H753" s="200"/>
      <c r="I753" s="200"/>
      <c r="J753" s="200"/>
      <c r="K753" s="200"/>
      <c r="L753" s="200"/>
      <c r="M753" s="200"/>
      <c r="N753" s="200"/>
      <c r="O753" s="200"/>
      <c r="P753" s="200"/>
      <c r="Q753" s="200"/>
      <c r="R753" s="200"/>
      <c r="S753" s="200"/>
      <c r="T753" s="200"/>
      <c r="U753" s="200"/>
      <c r="V753" s="200"/>
      <c r="W753" s="200"/>
      <c r="X753" s="200"/>
      <c r="Y753" s="200"/>
      <c r="Z753" s="200"/>
      <c r="AA753" s="200"/>
      <c r="AB753" s="200"/>
      <c r="AC753" s="200"/>
      <c r="AD753" s="200"/>
      <c r="AE753" s="200"/>
    </row>
    <row r="754" customFormat="false" ht="12.75" hidden="false" customHeight="true" outlineLevel="0" collapsed="false">
      <c r="A754" s="200"/>
      <c r="B754" s="200"/>
      <c r="C754" s="200"/>
      <c r="D754" s="200"/>
      <c r="E754" s="200"/>
      <c r="F754" s="200"/>
      <c r="G754" s="200"/>
      <c r="H754" s="200"/>
      <c r="I754" s="200"/>
      <c r="J754" s="200"/>
      <c r="K754" s="200"/>
      <c r="L754" s="200"/>
      <c r="M754" s="200"/>
      <c r="N754" s="200"/>
      <c r="O754" s="200"/>
      <c r="P754" s="200"/>
      <c r="Q754" s="200"/>
      <c r="R754" s="200"/>
      <c r="S754" s="200"/>
      <c r="T754" s="200"/>
      <c r="U754" s="200"/>
      <c r="V754" s="200"/>
      <c r="W754" s="200"/>
      <c r="X754" s="200"/>
      <c r="Y754" s="200"/>
      <c r="Z754" s="200"/>
      <c r="AA754" s="200"/>
      <c r="AB754" s="200"/>
      <c r="AC754" s="200"/>
      <c r="AD754" s="200"/>
      <c r="AE754" s="200"/>
    </row>
    <row r="755" customFormat="false" ht="12.75" hidden="false" customHeight="true" outlineLevel="0" collapsed="false">
      <c r="A755" s="200"/>
      <c r="B755" s="200"/>
      <c r="C755" s="200"/>
      <c r="D755" s="200"/>
      <c r="E755" s="200"/>
      <c r="F755" s="200"/>
      <c r="G755" s="200"/>
      <c r="H755" s="200"/>
      <c r="I755" s="200"/>
      <c r="J755" s="200"/>
      <c r="K755" s="200"/>
      <c r="L755" s="200"/>
      <c r="M755" s="200"/>
      <c r="N755" s="200"/>
      <c r="O755" s="200"/>
      <c r="P755" s="200"/>
      <c r="Q755" s="200"/>
      <c r="R755" s="200"/>
      <c r="S755" s="200"/>
      <c r="T755" s="200"/>
      <c r="U755" s="200"/>
      <c r="V755" s="200"/>
      <c r="W755" s="200"/>
      <c r="X755" s="200"/>
      <c r="Y755" s="200"/>
      <c r="Z755" s="200"/>
      <c r="AA755" s="200"/>
      <c r="AB755" s="200"/>
      <c r="AC755" s="200"/>
      <c r="AD755" s="200"/>
      <c r="AE755" s="200"/>
    </row>
    <row r="756" customFormat="false" ht="12.75" hidden="false" customHeight="true" outlineLevel="0" collapsed="false">
      <c r="A756" s="200"/>
      <c r="B756" s="200"/>
      <c r="C756" s="200"/>
      <c r="D756" s="200"/>
      <c r="E756" s="200"/>
      <c r="F756" s="200"/>
      <c r="G756" s="200"/>
      <c r="H756" s="200"/>
      <c r="I756" s="200"/>
      <c r="J756" s="200"/>
      <c r="K756" s="200"/>
      <c r="L756" s="200"/>
      <c r="M756" s="200"/>
      <c r="N756" s="200"/>
      <c r="O756" s="200"/>
      <c r="P756" s="200"/>
      <c r="Q756" s="200"/>
      <c r="R756" s="200"/>
      <c r="S756" s="200"/>
      <c r="T756" s="200"/>
      <c r="U756" s="200"/>
      <c r="V756" s="200"/>
      <c r="W756" s="200"/>
      <c r="X756" s="200"/>
      <c r="Y756" s="200"/>
      <c r="Z756" s="200"/>
      <c r="AA756" s="200"/>
      <c r="AB756" s="200"/>
      <c r="AC756" s="200"/>
      <c r="AD756" s="200"/>
      <c r="AE756" s="200"/>
    </row>
    <row r="757" customFormat="false" ht="12.75" hidden="false" customHeight="true" outlineLevel="0" collapsed="false">
      <c r="A757" s="200"/>
      <c r="B757" s="200"/>
      <c r="C757" s="200"/>
      <c r="D757" s="200"/>
      <c r="E757" s="200"/>
      <c r="F757" s="200"/>
      <c r="G757" s="200"/>
      <c r="H757" s="200"/>
      <c r="I757" s="200"/>
      <c r="J757" s="200"/>
      <c r="K757" s="200"/>
      <c r="L757" s="200"/>
      <c r="M757" s="200"/>
      <c r="N757" s="200"/>
      <c r="O757" s="200"/>
      <c r="P757" s="200"/>
      <c r="Q757" s="200"/>
      <c r="R757" s="200"/>
      <c r="S757" s="200"/>
      <c r="T757" s="200"/>
      <c r="U757" s="200"/>
      <c r="V757" s="200"/>
      <c r="W757" s="200"/>
      <c r="X757" s="200"/>
      <c r="Y757" s="200"/>
      <c r="Z757" s="200"/>
      <c r="AA757" s="200"/>
      <c r="AB757" s="200"/>
      <c r="AC757" s="200"/>
      <c r="AD757" s="200"/>
      <c r="AE757" s="200"/>
    </row>
    <row r="758" customFormat="false" ht="12.75" hidden="false" customHeight="true" outlineLevel="0" collapsed="false">
      <c r="A758" s="200"/>
      <c r="B758" s="200"/>
      <c r="C758" s="200"/>
      <c r="D758" s="200"/>
      <c r="E758" s="200"/>
      <c r="F758" s="200"/>
      <c r="G758" s="200"/>
      <c r="H758" s="200"/>
      <c r="I758" s="200"/>
      <c r="J758" s="200"/>
      <c r="K758" s="200"/>
      <c r="L758" s="200"/>
      <c r="M758" s="200"/>
      <c r="N758" s="200"/>
      <c r="O758" s="200"/>
      <c r="P758" s="200"/>
      <c r="Q758" s="200"/>
      <c r="R758" s="200"/>
      <c r="S758" s="200"/>
      <c r="T758" s="200"/>
      <c r="U758" s="200"/>
      <c r="V758" s="200"/>
      <c r="W758" s="200"/>
      <c r="X758" s="200"/>
      <c r="Y758" s="200"/>
      <c r="Z758" s="200"/>
      <c r="AA758" s="200"/>
      <c r="AB758" s="200"/>
      <c r="AC758" s="200"/>
      <c r="AD758" s="200"/>
      <c r="AE758" s="200"/>
    </row>
    <row r="759" customFormat="false" ht="12.75" hidden="false" customHeight="true" outlineLevel="0" collapsed="false">
      <c r="A759" s="200"/>
      <c r="B759" s="200"/>
      <c r="C759" s="200"/>
      <c r="D759" s="200"/>
      <c r="E759" s="200"/>
      <c r="F759" s="200"/>
      <c r="G759" s="200"/>
      <c r="H759" s="200"/>
      <c r="I759" s="200"/>
      <c r="J759" s="200"/>
      <c r="K759" s="200"/>
      <c r="L759" s="200"/>
      <c r="M759" s="200"/>
      <c r="N759" s="200"/>
      <c r="O759" s="200"/>
      <c r="P759" s="200"/>
      <c r="Q759" s="200"/>
      <c r="R759" s="200"/>
      <c r="S759" s="200"/>
      <c r="T759" s="200"/>
      <c r="U759" s="200"/>
      <c r="V759" s="200"/>
      <c r="W759" s="200"/>
      <c r="X759" s="200"/>
      <c r="Y759" s="200"/>
      <c r="Z759" s="200"/>
      <c r="AA759" s="200"/>
      <c r="AB759" s="200"/>
      <c r="AC759" s="200"/>
      <c r="AD759" s="200"/>
      <c r="AE759" s="200"/>
    </row>
    <row r="760" customFormat="false" ht="12.75" hidden="false" customHeight="true" outlineLevel="0" collapsed="false">
      <c r="A760" s="200"/>
      <c r="B760" s="200"/>
      <c r="C760" s="200"/>
      <c r="D760" s="200"/>
      <c r="E760" s="200"/>
      <c r="F760" s="200"/>
      <c r="G760" s="200"/>
      <c r="H760" s="200"/>
      <c r="I760" s="200"/>
      <c r="J760" s="200"/>
      <c r="K760" s="200"/>
      <c r="L760" s="200"/>
      <c r="M760" s="200"/>
      <c r="N760" s="200"/>
      <c r="O760" s="200"/>
      <c r="P760" s="200"/>
      <c r="Q760" s="200"/>
      <c r="R760" s="200"/>
      <c r="S760" s="200"/>
      <c r="T760" s="200"/>
      <c r="U760" s="200"/>
      <c r="V760" s="200"/>
      <c r="W760" s="200"/>
      <c r="X760" s="200"/>
      <c r="Y760" s="200"/>
      <c r="Z760" s="200"/>
      <c r="AA760" s="200"/>
      <c r="AB760" s="200"/>
      <c r="AC760" s="200"/>
      <c r="AD760" s="200"/>
      <c r="AE760" s="200"/>
    </row>
    <row r="761" customFormat="false" ht="12.75" hidden="false" customHeight="true" outlineLevel="0" collapsed="false">
      <c r="A761" s="200"/>
      <c r="B761" s="200"/>
      <c r="C761" s="200"/>
      <c r="D761" s="200"/>
      <c r="E761" s="200"/>
      <c r="F761" s="200"/>
      <c r="G761" s="200"/>
      <c r="H761" s="200"/>
      <c r="I761" s="200"/>
      <c r="J761" s="200"/>
      <c r="K761" s="200"/>
      <c r="L761" s="200"/>
      <c r="M761" s="200"/>
      <c r="N761" s="200"/>
      <c r="O761" s="200"/>
      <c r="P761" s="200"/>
      <c r="Q761" s="200"/>
      <c r="R761" s="200"/>
      <c r="S761" s="200"/>
      <c r="T761" s="200"/>
      <c r="U761" s="200"/>
      <c r="V761" s="200"/>
      <c r="W761" s="200"/>
      <c r="X761" s="200"/>
      <c r="Y761" s="200"/>
      <c r="Z761" s="200"/>
      <c r="AA761" s="200"/>
      <c r="AB761" s="200"/>
      <c r="AC761" s="200"/>
      <c r="AD761" s="200"/>
      <c r="AE761" s="200"/>
    </row>
    <row r="762" customFormat="false" ht="12.75" hidden="false" customHeight="true" outlineLevel="0" collapsed="false">
      <c r="A762" s="200"/>
      <c r="B762" s="200"/>
      <c r="C762" s="200"/>
      <c r="D762" s="200"/>
      <c r="E762" s="200"/>
      <c r="F762" s="200"/>
      <c r="G762" s="200"/>
      <c r="H762" s="200"/>
      <c r="I762" s="200"/>
      <c r="J762" s="200"/>
      <c r="K762" s="200"/>
      <c r="L762" s="200"/>
      <c r="M762" s="200"/>
      <c r="N762" s="200"/>
      <c r="O762" s="200"/>
      <c r="P762" s="200"/>
      <c r="Q762" s="200"/>
      <c r="R762" s="200"/>
      <c r="S762" s="200"/>
      <c r="T762" s="200"/>
      <c r="U762" s="200"/>
      <c r="V762" s="200"/>
      <c r="W762" s="200"/>
      <c r="X762" s="200"/>
      <c r="Y762" s="200"/>
      <c r="Z762" s="200"/>
      <c r="AA762" s="200"/>
      <c r="AB762" s="200"/>
      <c r="AC762" s="200"/>
      <c r="AD762" s="200"/>
      <c r="AE762" s="200"/>
    </row>
    <row r="763" customFormat="false" ht="12.75" hidden="false" customHeight="true" outlineLevel="0" collapsed="false">
      <c r="A763" s="200"/>
      <c r="B763" s="200"/>
      <c r="C763" s="200"/>
      <c r="D763" s="200"/>
      <c r="E763" s="200"/>
      <c r="F763" s="200"/>
      <c r="G763" s="200"/>
      <c r="H763" s="200"/>
      <c r="I763" s="200"/>
      <c r="J763" s="200"/>
      <c r="K763" s="200"/>
      <c r="L763" s="200"/>
      <c r="M763" s="200"/>
      <c r="N763" s="200"/>
      <c r="O763" s="200"/>
      <c r="P763" s="200"/>
      <c r="Q763" s="200"/>
      <c r="R763" s="200"/>
      <c r="S763" s="200"/>
      <c r="T763" s="200"/>
      <c r="U763" s="200"/>
      <c r="V763" s="200"/>
      <c r="W763" s="200"/>
      <c r="X763" s="200"/>
      <c r="Y763" s="200"/>
      <c r="Z763" s="200"/>
      <c r="AA763" s="200"/>
      <c r="AB763" s="200"/>
      <c r="AC763" s="200"/>
      <c r="AD763" s="200"/>
      <c r="AE763" s="200"/>
    </row>
    <row r="764" customFormat="false" ht="12.75" hidden="false" customHeight="true" outlineLevel="0" collapsed="false">
      <c r="A764" s="200"/>
      <c r="B764" s="200"/>
      <c r="C764" s="200"/>
      <c r="D764" s="200"/>
      <c r="E764" s="200"/>
      <c r="F764" s="200"/>
      <c r="G764" s="200"/>
      <c r="H764" s="200"/>
      <c r="I764" s="200"/>
      <c r="J764" s="200"/>
      <c r="K764" s="200"/>
      <c r="L764" s="200"/>
      <c r="M764" s="200"/>
      <c r="N764" s="200"/>
      <c r="O764" s="200"/>
      <c r="P764" s="200"/>
      <c r="Q764" s="200"/>
      <c r="R764" s="200"/>
      <c r="S764" s="200"/>
      <c r="T764" s="200"/>
      <c r="U764" s="200"/>
      <c r="V764" s="200"/>
      <c r="W764" s="200"/>
      <c r="X764" s="200"/>
      <c r="Y764" s="200"/>
      <c r="Z764" s="200"/>
      <c r="AA764" s="200"/>
      <c r="AB764" s="200"/>
      <c r="AC764" s="200"/>
      <c r="AD764" s="200"/>
      <c r="AE764" s="200"/>
    </row>
    <row r="765" customFormat="false" ht="12.75" hidden="false" customHeight="true" outlineLevel="0" collapsed="false">
      <c r="A765" s="200"/>
      <c r="B765" s="200"/>
      <c r="C765" s="200"/>
      <c r="D765" s="200"/>
      <c r="E765" s="200"/>
      <c r="F765" s="200"/>
      <c r="G765" s="200"/>
      <c r="H765" s="200"/>
      <c r="I765" s="200"/>
      <c r="J765" s="200"/>
      <c r="K765" s="200"/>
      <c r="L765" s="200"/>
      <c r="M765" s="200"/>
      <c r="N765" s="200"/>
      <c r="O765" s="200"/>
      <c r="P765" s="200"/>
      <c r="Q765" s="200"/>
      <c r="R765" s="200"/>
      <c r="S765" s="200"/>
      <c r="T765" s="200"/>
      <c r="U765" s="200"/>
      <c r="V765" s="200"/>
      <c r="W765" s="200"/>
      <c r="X765" s="200"/>
      <c r="Y765" s="200"/>
      <c r="Z765" s="200"/>
      <c r="AA765" s="200"/>
      <c r="AB765" s="200"/>
      <c r="AC765" s="200"/>
      <c r="AD765" s="200"/>
      <c r="AE765" s="200"/>
    </row>
    <row r="766" customFormat="false" ht="12.75" hidden="false" customHeight="true" outlineLevel="0" collapsed="false">
      <c r="A766" s="200"/>
      <c r="B766" s="200"/>
      <c r="C766" s="200"/>
      <c r="D766" s="200"/>
      <c r="E766" s="200"/>
      <c r="F766" s="200"/>
      <c r="G766" s="200"/>
      <c r="H766" s="200"/>
      <c r="I766" s="200"/>
      <c r="J766" s="200"/>
      <c r="K766" s="200"/>
      <c r="L766" s="200"/>
      <c r="M766" s="200"/>
      <c r="N766" s="200"/>
      <c r="O766" s="200"/>
      <c r="P766" s="200"/>
      <c r="Q766" s="200"/>
      <c r="R766" s="200"/>
      <c r="S766" s="200"/>
      <c r="T766" s="200"/>
      <c r="U766" s="200"/>
      <c r="V766" s="200"/>
      <c r="W766" s="200"/>
      <c r="X766" s="200"/>
      <c r="Y766" s="200"/>
      <c r="Z766" s="200"/>
      <c r="AA766" s="200"/>
      <c r="AB766" s="200"/>
      <c r="AC766" s="200"/>
      <c r="AD766" s="200"/>
      <c r="AE766" s="200"/>
    </row>
    <row r="767" customFormat="false" ht="12.75" hidden="false" customHeight="true" outlineLevel="0" collapsed="false">
      <c r="A767" s="200"/>
      <c r="B767" s="200"/>
      <c r="C767" s="200"/>
      <c r="D767" s="200"/>
      <c r="E767" s="200"/>
      <c r="F767" s="200"/>
      <c r="G767" s="200"/>
      <c r="H767" s="200"/>
      <c r="I767" s="200"/>
      <c r="J767" s="200"/>
      <c r="K767" s="200"/>
      <c r="L767" s="200"/>
      <c r="M767" s="200"/>
      <c r="N767" s="200"/>
      <c r="O767" s="200"/>
      <c r="P767" s="200"/>
      <c r="Q767" s="200"/>
      <c r="R767" s="200"/>
      <c r="S767" s="200"/>
      <c r="T767" s="200"/>
      <c r="U767" s="200"/>
      <c r="V767" s="200"/>
      <c r="W767" s="200"/>
      <c r="X767" s="200"/>
      <c r="Y767" s="200"/>
      <c r="Z767" s="200"/>
      <c r="AA767" s="200"/>
      <c r="AB767" s="200"/>
      <c r="AC767" s="200"/>
      <c r="AD767" s="200"/>
      <c r="AE767" s="200"/>
    </row>
    <row r="768" customFormat="false" ht="12.75" hidden="false" customHeight="true" outlineLevel="0" collapsed="false">
      <c r="A768" s="200"/>
      <c r="B768" s="200"/>
      <c r="C768" s="200"/>
      <c r="D768" s="200"/>
      <c r="E768" s="200"/>
      <c r="F768" s="200"/>
      <c r="G768" s="200"/>
      <c r="H768" s="200"/>
      <c r="I768" s="200"/>
      <c r="J768" s="200"/>
      <c r="K768" s="200"/>
      <c r="L768" s="200"/>
      <c r="M768" s="200"/>
      <c r="N768" s="200"/>
      <c r="O768" s="200"/>
      <c r="P768" s="200"/>
      <c r="Q768" s="200"/>
      <c r="R768" s="200"/>
      <c r="S768" s="200"/>
      <c r="T768" s="200"/>
      <c r="U768" s="200"/>
      <c r="V768" s="200"/>
      <c r="W768" s="200"/>
      <c r="X768" s="200"/>
      <c r="Y768" s="200"/>
      <c r="Z768" s="200"/>
      <c r="AA768" s="200"/>
      <c r="AB768" s="200"/>
      <c r="AC768" s="200"/>
      <c r="AD768" s="200"/>
      <c r="AE768" s="200"/>
    </row>
    <row r="769" customFormat="false" ht="12.75" hidden="false" customHeight="true" outlineLevel="0" collapsed="false">
      <c r="A769" s="200"/>
      <c r="B769" s="200"/>
      <c r="C769" s="200"/>
      <c r="D769" s="200"/>
      <c r="E769" s="200"/>
      <c r="F769" s="200"/>
      <c r="G769" s="200"/>
      <c r="H769" s="200"/>
      <c r="I769" s="200"/>
      <c r="J769" s="200"/>
      <c r="K769" s="200"/>
      <c r="L769" s="200"/>
      <c r="M769" s="200"/>
      <c r="N769" s="200"/>
      <c r="O769" s="200"/>
      <c r="P769" s="200"/>
      <c r="Q769" s="200"/>
      <c r="R769" s="200"/>
      <c r="S769" s="200"/>
      <c r="T769" s="200"/>
      <c r="U769" s="200"/>
      <c r="V769" s="200"/>
      <c r="W769" s="200"/>
      <c r="X769" s="200"/>
      <c r="Y769" s="200"/>
      <c r="Z769" s="200"/>
      <c r="AA769" s="200"/>
      <c r="AB769" s="200"/>
      <c r="AC769" s="200"/>
      <c r="AD769" s="200"/>
      <c r="AE769" s="200"/>
    </row>
    <row r="770" customFormat="false" ht="12.75" hidden="false" customHeight="true" outlineLevel="0" collapsed="false">
      <c r="A770" s="200"/>
      <c r="B770" s="200"/>
      <c r="C770" s="200"/>
      <c r="D770" s="200"/>
      <c r="E770" s="200"/>
      <c r="F770" s="200"/>
      <c r="G770" s="200"/>
      <c r="H770" s="200"/>
      <c r="I770" s="200"/>
      <c r="J770" s="200"/>
      <c r="K770" s="200"/>
      <c r="L770" s="200"/>
      <c r="M770" s="200"/>
      <c r="N770" s="200"/>
      <c r="O770" s="200"/>
      <c r="P770" s="200"/>
      <c r="Q770" s="200"/>
      <c r="R770" s="200"/>
      <c r="S770" s="200"/>
      <c r="T770" s="200"/>
      <c r="U770" s="200"/>
      <c r="V770" s="200"/>
      <c r="W770" s="200"/>
      <c r="X770" s="200"/>
      <c r="Y770" s="200"/>
      <c r="Z770" s="200"/>
      <c r="AA770" s="200"/>
      <c r="AB770" s="200"/>
      <c r="AC770" s="200"/>
      <c r="AD770" s="200"/>
      <c r="AE770" s="200"/>
    </row>
    <row r="771" customFormat="false" ht="12.75" hidden="false" customHeight="true" outlineLevel="0" collapsed="false">
      <c r="A771" s="200"/>
      <c r="B771" s="200"/>
      <c r="C771" s="200"/>
      <c r="D771" s="200"/>
      <c r="E771" s="200"/>
      <c r="F771" s="200"/>
      <c r="G771" s="200"/>
      <c r="H771" s="200"/>
      <c r="I771" s="200"/>
      <c r="J771" s="200"/>
      <c r="K771" s="200"/>
      <c r="L771" s="200"/>
      <c r="M771" s="200"/>
      <c r="N771" s="200"/>
      <c r="O771" s="200"/>
      <c r="P771" s="200"/>
      <c r="Q771" s="200"/>
      <c r="R771" s="200"/>
      <c r="S771" s="200"/>
      <c r="T771" s="200"/>
      <c r="U771" s="200"/>
      <c r="V771" s="200"/>
      <c r="W771" s="200"/>
      <c r="X771" s="200"/>
      <c r="Y771" s="200"/>
      <c r="Z771" s="200"/>
      <c r="AA771" s="200"/>
      <c r="AB771" s="200"/>
      <c r="AC771" s="200"/>
      <c r="AD771" s="200"/>
      <c r="AE771" s="200"/>
    </row>
    <row r="772" customFormat="false" ht="12.75" hidden="false" customHeight="true" outlineLevel="0" collapsed="false">
      <c r="A772" s="200"/>
      <c r="B772" s="200"/>
      <c r="C772" s="200"/>
      <c r="D772" s="200"/>
      <c r="E772" s="200"/>
      <c r="F772" s="200"/>
      <c r="G772" s="200"/>
      <c r="H772" s="200"/>
      <c r="I772" s="200"/>
      <c r="J772" s="200"/>
      <c r="K772" s="200"/>
      <c r="L772" s="200"/>
      <c r="M772" s="200"/>
      <c r="N772" s="200"/>
      <c r="O772" s="200"/>
      <c r="P772" s="200"/>
      <c r="Q772" s="200"/>
      <c r="R772" s="200"/>
      <c r="S772" s="200"/>
      <c r="T772" s="200"/>
      <c r="U772" s="200"/>
      <c r="V772" s="200"/>
      <c r="W772" s="200"/>
      <c r="X772" s="200"/>
      <c r="Y772" s="200"/>
      <c r="Z772" s="200"/>
      <c r="AA772" s="200"/>
      <c r="AB772" s="200"/>
      <c r="AC772" s="200"/>
      <c r="AD772" s="200"/>
      <c r="AE772" s="200"/>
    </row>
    <row r="773" customFormat="false" ht="12.75" hidden="false" customHeight="true" outlineLevel="0" collapsed="false">
      <c r="A773" s="200"/>
      <c r="B773" s="200"/>
      <c r="C773" s="200"/>
      <c r="D773" s="200"/>
      <c r="E773" s="200"/>
      <c r="F773" s="200"/>
      <c r="G773" s="200"/>
      <c r="H773" s="200"/>
      <c r="I773" s="200"/>
      <c r="J773" s="200"/>
      <c r="K773" s="200"/>
      <c r="L773" s="200"/>
      <c r="M773" s="200"/>
      <c r="N773" s="200"/>
      <c r="O773" s="200"/>
      <c r="P773" s="200"/>
      <c r="Q773" s="200"/>
      <c r="R773" s="200"/>
      <c r="S773" s="200"/>
      <c r="T773" s="200"/>
      <c r="U773" s="200"/>
      <c r="V773" s="200"/>
      <c r="W773" s="200"/>
      <c r="X773" s="200"/>
      <c r="Y773" s="200"/>
      <c r="Z773" s="200"/>
      <c r="AA773" s="200"/>
      <c r="AB773" s="200"/>
      <c r="AC773" s="200"/>
      <c r="AD773" s="200"/>
      <c r="AE773" s="200"/>
    </row>
    <row r="774" customFormat="false" ht="12.75" hidden="false" customHeight="true" outlineLevel="0" collapsed="false">
      <c r="A774" s="200"/>
      <c r="B774" s="200"/>
      <c r="C774" s="200"/>
      <c r="D774" s="200"/>
      <c r="E774" s="200"/>
      <c r="F774" s="200"/>
      <c r="G774" s="200"/>
      <c r="H774" s="200"/>
      <c r="I774" s="200"/>
      <c r="J774" s="200"/>
      <c r="K774" s="200"/>
      <c r="L774" s="200"/>
      <c r="M774" s="200"/>
      <c r="N774" s="200"/>
      <c r="O774" s="200"/>
      <c r="P774" s="200"/>
      <c r="Q774" s="200"/>
      <c r="R774" s="200"/>
      <c r="S774" s="200"/>
      <c r="T774" s="200"/>
      <c r="U774" s="200"/>
      <c r="V774" s="200"/>
      <c r="W774" s="200"/>
      <c r="X774" s="200"/>
      <c r="Y774" s="200"/>
      <c r="Z774" s="200"/>
      <c r="AA774" s="200"/>
      <c r="AB774" s="200"/>
      <c r="AC774" s="200"/>
      <c r="AD774" s="200"/>
      <c r="AE774" s="200"/>
    </row>
    <row r="775" customFormat="false" ht="12.75" hidden="false" customHeight="true" outlineLevel="0" collapsed="false">
      <c r="A775" s="200"/>
      <c r="B775" s="200"/>
      <c r="C775" s="200"/>
      <c r="D775" s="200"/>
      <c r="E775" s="200"/>
      <c r="F775" s="200"/>
      <c r="G775" s="200"/>
      <c r="H775" s="200"/>
      <c r="I775" s="200"/>
      <c r="J775" s="200"/>
      <c r="K775" s="200"/>
      <c r="L775" s="200"/>
      <c r="M775" s="200"/>
      <c r="N775" s="200"/>
      <c r="O775" s="200"/>
      <c r="P775" s="200"/>
      <c r="Q775" s="200"/>
      <c r="R775" s="200"/>
      <c r="S775" s="200"/>
      <c r="T775" s="200"/>
      <c r="U775" s="200"/>
      <c r="V775" s="200"/>
      <c r="W775" s="200"/>
      <c r="X775" s="200"/>
      <c r="Y775" s="200"/>
      <c r="Z775" s="200"/>
      <c r="AA775" s="200"/>
      <c r="AB775" s="200"/>
      <c r="AC775" s="200"/>
      <c r="AD775" s="200"/>
      <c r="AE775" s="200"/>
    </row>
    <row r="776" customFormat="false" ht="12.75" hidden="false" customHeight="true" outlineLevel="0" collapsed="false">
      <c r="A776" s="200"/>
      <c r="B776" s="200"/>
      <c r="C776" s="200"/>
      <c r="D776" s="200"/>
      <c r="E776" s="200"/>
      <c r="F776" s="200"/>
      <c r="G776" s="200"/>
      <c r="H776" s="200"/>
      <c r="I776" s="200"/>
      <c r="J776" s="200"/>
      <c r="K776" s="200"/>
      <c r="L776" s="200"/>
      <c r="M776" s="200"/>
      <c r="N776" s="200"/>
      <c r="O776" s="200"/>
      <c r="P776" s="200"/>
      <c r="Q776" s="200"/>
      <c r="R776" s="200"/>
      <c r="S776" s="200"/>
      <c r="T776" s="200"/>
      <c r="U776" s="200"/>
      <c r="V776" s="200"/>
      <c r="W776" s="200"/>
      <c r="X776" s="200"/>
      <c r="Y776" s="200"/>
      <c r="Z776" s="200"/>
      <c r="AA776" s="200"/>
      <c r="AB776" s="200"/>
      <c r="AC776" s="200"/>
      <c r="AD776" s="200"/>
      <c r="AE776" s="200"/>
    </row>
    <row r="777" customFormat="false" ht="12.75" hidden="false" customHeight="true" outlineLevel="0" collapsed="false">
      <c r="A777" s="200"/>
      <c r="B777" s="200"/>
      <c r="C777" s="200"/>
      <c r="D777" s="200"/>
      <c r="E777" s="200"/>
      <c r="F777" s="200"/>
      <c r="G777" s="200"/>
      <c r="H777" s="200"/>
      <c r="I777" s="200"/>
      <c r="J777" s="200"/>
      <c r="K777" s="200"/>
      <c r="L777" s="200"/>
      <c r="M777" s="200"/>
      <c r="N777" s="200"/>
      <c r="O777" s="200"/>
      <c r="P777" s="200"/>
      <c r="Q777" s="200"/>
      <c r="R777" s="200"/>
      <c r="S777" s="200"/>
      <c r="T777" s="200"/>
      <c r="U777" s="200"/>
      <c r="V777" s="200"/>
      <c r="W777" s="200"/>
      <c r="X777" s="200"/>
      <c r="Y777" s="200"/>
      <c r="Z777" s="200"/>
      <c r="AA777" s="200"/>
      <c r="AB777" s="200"/>
      <c r="AC777" s="200"/>
      <c r="AD777" s="200"/>
      <c r="AE777" s="200"/>
    </row>
    <row r="778" customFormat="false" ht="12.75" hidden="false" customHeight="true" outlineLevel="0" collapsed="false">
      <c r="A778" s="200"/>
      <c r="B778" s="200"/>
      <c r="C778" s="200"/>
      <c r="D778" s="200"/>
      <c r="E778" s="200"/>
      <c r="F778" s="200"/>
      <c r="G778" s="200"/>
      <c r="H778" s="200"/>
      <c r="I778" s="200"/>
      <c r="J778" s="200"/>
      <c r="K778" s="200"/>
      <c r="L778" s="200"/>
      <c r="M778" s="200"/>
      <c r="N778" s="200"/>
      <c r="O778" s="200"/>
      <c r="P778" s="200"/>
      <c r="Q778" s="200"/>
      <c r="R778" s="200"/>
      <c r="S778" s="200"/>
      <c r="T778" s="200"/>
      <c r="U778" s="200"/>
      <c r="V778" s="200"/>
      <c r="W778" s="200"/>
      <c r="X778" s="200"/>
      <c r="Y778" s="200"/>
      <c r="Z778" s="200"/>
      <c r="AA778" s="200"/>
      <c r="AB778" s="200"/>
      <c r="AC778" s="200"/>
      <c r="AD778" s="200"/>
      <c r="AE778" s="200"/>
    </row>
    <row r="779" customFormat="false" ht="12.75" hidden="false" customHeight="true" outlineLevel="0" collapsed="false">
      <c r="A779" s="200"/>
      <c r="B779" s="200"/>
      <c r="C779" s="200"/>
      <c r="D779" s="200"/>
      <c r="E779" s="200"/>
      <c r="F779" s="200"/>
      <c r="G779" s="200"/>
      <c r="H779" s="200"/>
      <c r="I779" s="200"/>
      <c r="J779" s="200"/>
      <c r="K779" s="200"/>
      <c r="L779" s="200"/>
      <c r="M779" s="200"/>
      <c r="N779" s="200"/>
      <c r="O779" s="200"/>
      <c r="P779" s="200"/>
      <c r="Q779" s="200"/>
      <c r="R779" s="200"/>
      <c r="S779" s="200"/>
      <c r="T779" s="200"/>
      <c r="U779" s="200"/>
      <c r="V779" s="200"/>
      <c r="W779" s="200"/>
      <c r="X779" s="200"/>
      <c r="Y779" s="200"/>
      <c r="Z779" s="200"/>
      <c r="AA779" s="200"/>
      <c r="AB779" s="200"/>
      <c r="AC779" s="200"/>
      <c r="AD779" s="200"/>
      <c r="AE779" s="200"/>
    </row>
    <row r="780" customFormat="false" ht="12.75" hidden="false" customHeight="true" outlineLevel="0" collapsed="false">
      <c r="A780" s="200"/>
      <c r="B780" s="200"/>
      <c r="C780" s="200"/>
      <c r="D780" s="200"/>
      <c r="E780" s="200"/>
      <c r="F780" s="200"/>
      <c r="G780" s="200"/>
      <c r="H780" s="200"/>
      <c r="I780" s="200"/>
      <c r="J780" s="200"/>
      <c r="K780" s="200"/>
      <c r="L780" s="200"/>
      <c r="M780" s="200"/>
      <c r="N780" s="200"/>
      <c r="O780" s="200"/>
      <c r="P780" s="200"/>
      <c r="Q780" s="200"/>
      <c r="R780" s="200"/>
      <c r="S780" s="200"/>
      <c r="T780" s="200"/>
      <c r="U780" s="200"/>
      <c r="V780" s="200"/>
      <c r="W780" s="200"/>
      <c r="X780" s="200"/>
      <c r="Y780" s="200"/>
      <c r="Z780" s="200"/>
      <c r="AA780" s="200"/>
      <c r="AB780" s="200"/>
      <c r="AC780" s="200"/>
      <c r="AD780" s="200"/>
      <c r="AE780" s="200"/>
    </row>
    <row r="781" customFormat="false" ht="12.75" hidden="false" customHeight="true" outlineLevel="0" collapsed="false">
      <c r="A781" s="200"/>
      <c r="B781" s="200"/>
      <c r="C781" s="200"/>
      <c r="D781" s="200"/>
      <c r="E781" s="200"/>
      <c r="F781" s="200"/>
      <c r="G781" s="200"/>
      <c r="H781" s="200"/>
      <c r="I781" s="200"/>
      <c r="J781" s="200"/>
      <c r="K781" s="200"/>
      <c r="L781" s="200"/>
      <c r="M781" s="200"/>
      <c r="N781" s="200"/>
      <c r="O781" s="200"/>
      <c r="P781" s="200"/>
      <c r="Q781" s="200"/>
      <c r="R781" s="200"/>
      <c r="S781" s="200"/>
      <c r="T781" s="200"/>
      <c r="U781" s="200"/>
      <c r="V781" s="200"/>
      <c r="W781" s="200"/>
      <c r="X781" s="200"/>
      <c r="Y781" s="200"/>
      <c r="Z781" s="200"/>
      <c r="AA781" s="200"/>
      <c r="AB781" s="200"/>
      <c r="AC781" s="200"/>
      <c r="AD781" s="200"/>
      <c r="AE781" s="200"/>
    </row>
    <row r="782" customFormat="false" ht="12.75" hidden="false" customHeight="true" outlineLevel="0" collapsed="false">
      <c r="A782" s="200"/>
      <c r="B782" s="200"/>
      <c r="C782" s="200"/>
      <c r="D782" s="200"/>
      <c r="E782" s="200"/>
      <c r="F782" s="200"/>
      <c r="G782" s="200"/>
      <c r="H782" s="200"/>
      <c r="I782" s="200"/>
      <c r="J782" s="200"/>
      <c r="K782" s="200"/>
      <c r="L782" s="200"/>
      <c r="M782" s="200"/>
      <c r="N782" s="200"/>
      <c r="O782" s="200"/>
      <c r="P782" s="200"/>
      <c r="Q782" s="200"/>
      <c r="R782" s="200"/>
      <c r="S782" s="200"/>
      <c r="T782" s="200"/>
      <c r="U782" s="200"/>
      <c r="V782" s="200"/>
      <c r="W782" s="200"/>
      <c r="X782" s="200"/>
      <c r="Y782" s="200"/>
      <c r="Z782" s="200"/>
      <c r="AA782" s="200"/>
      <c r="AB782" s="200"/>
      <c r="AC782" s="200"/>
      <c r="AD782" s="200"/>
      <c r="AE782" s="200"/>
    </row>
    <row r="783" customFormat="false" ht="12.75" hidden="false" customHeight="true" outlineLevel="0" collapsed="false">
      <c r="A783" s="200"/>
      <c r="B783" s="200"/>
      <c r="C783" s="200"/>
      <c r="D783" s="200"/>
      <c r="E783" s="200"/>
      <c r="F783" s="200"/>
      <c r="G783" s="200"/>
      <c r="H783" s="200"/>
      <c r="I783" s="200"/>
      <c r="J783" s="200"/>
      <c r="K783" s="200"/>
      <c r="L783" s="200"/>
      <c r="M783" s="200"/>
      <c r="N783" s="200"/>
      <c r="O783" s="200"/>
      <c r="P783" s="200"/>
      <c r="Q783" s="200"/>
      <c r="R783" s="200"/>
      <c r="S783" s="200"/>
      <c r="T783" s="200"/>
      <c r="U783" s="200"/>
      <c r="V783" s="200"/>
      <c r="W783" s="200"/>
      <c r="X783" s="200"/>
      <c r="Y783" s="200"/>
      <c r="Z783" s="200"/>
      <c r="AA783" s="200"/>
      <c r="AB783" s="200"/>
      <c r="AC783" s="200"/>
      <c r="AD783" s="200"/>
      <c r="AE783" s="200"/>
    </row>
    <row r="784" customFormat="false" ht="12.75" hidden="false" customHeight="true" outlineLevel="0" collapsed="false">
      <c r="A784" s="200"/>
      <c r="B784" s="200"/>
      <c r="C784" s="200"/>
      <c r="D784" s="200"/>
      <c r="E784" s="200"/>
      <c r="F784" s="200"/>
      <c r="G784" s="200"/>
      <c r="H784" s="200"/>
      <c r="I784" s="200"/>
      <c r="J784" s="200"/>
      <c r="K784" s="200"/>
      <c r="L784" s="200"/>
      <c r="M784" s="200"/>
      <c r="N784" s="200"/>
      <c r="O784" s="200"/>
      <c r="P784" s="200"/>
      <c r="Q784" s="200"/>
      <c r="R784" s="200"/>
      <c r="S784" s="200"/>
      <c r="T784" s="200"/>
      <c r="U784" s="200"/>
      <c r="V784" s="200"/>
      <c r="W784" s="200"/>
      <c r="X784" s="200"/>
      <c r="Y784" s="200"/>
      <c r="Z784" s="200"/>
      <c r="AA784" s="200"/>
      <c r="AB784" s="200"/>
      <c r="AC784" s="200"/>
      <c r="AD784" s="200"/>
      <c r="AE784" s="200"/>
    </row>
    <row r="785" customFormat="false" ht="12.75" hidden="false" customHeight="true" outlineLevel="0" collapsed="false">
      <c r="A785" s="200"/>
      <c r="B785" s="200"/>
      <c r="C785" s="200"/>
      <c r="D785" s="200"/>
      <c r="E785" s="200"/>
      <c r="F785" s="200"/>
      <c r="G785" s="200"/>
      <c r="H785" s="200"/>
      <c r="I785" s="200"/>
      <c r="J785" s="200"/>
      <c r="K785" s="200"/>
      <c r="L785" s="200"/>
      <c r="M785" s="200"/>
      <c r="N785" s="200"/>
      <c r="O785" s="200"/>
      <c r="P785" s="200"/>
      <c r="Q785" s="200"/>
      <c r="R785" s="200"/>
      <c r="S785" s="200"/>
      <c r="T785" s="200"/>
      <c r="U785" s="200"/>
      <c r="V785" s="200"/>
      <c r="W785" s="200"/>
      <c r="X785" s="200"/>
      <c r="Y785" s="200"/>
      <c r="Z785" s="200"/>
      <c r="AA785" s="200"/>
      <c r="AB785" s="200"/>
      <c r="AC785" s="200"/>
      <c r="AD785" s="200"/>
      <c r="AE785" s="200"/>
    </row>
    <row r="786" customFormat="false" ht="12.75" hidden="false" customHeight="true" outlineLevel="0" collapsed="false">
      <c r="A786" s="200"/>
      <c r="B786" s="200"/>
      <c r="C786" s="200"/>
      <c r="D786" s="200"/>
      <c r="E786" s="200"/>
      <c r="F786" s="200"/>
      <c r="G786" s="200"/>
      <c r="H786" s="200"/>
      <c r="I786" s="200"/>
      <c r="J786" s="200"/>
      <c r="K786" s="200"/>
      <c r="L786" s="200"/>
      <c r="M786" s="200"/>
      <c r="N786" s="200"/>
      <c r="O786" s="200"/>
      <c r="P786" s="200"/>
      <c r="Q786" s="200"/>
      <c r="R786" s="200"/>
      <c r="S786" s="200"/>
      <c r="T786" s="200"/>
      <c r="U786" s="200"/>
      <c r="V786" s="200"/>
      <c r="W786" s="200"/>
      <c r="X786" s="200"/>
      <c r="Y786" s="200"/>
      <c r="Z786" s="200"/>
      <c r="AA786" s="200"/>
      <c r="AB786" s="200"/>
      <c r="AC786" s="200"/>
      <c r="AD786" s="200"/>
      <c r="AE786" s="200"/>
    </row>
    <row r="787" customFormat="false" ht="12.75" hidden="false" customHeight="true" outlineLevel="0" collapsed="false">
      <c r="A787" s="200"/>
      <c r="B787" s="200"/>
      <c r="C787" s="200"/>
      <c r="D787" s="200"/>
      <c r="E787" s="200"/>
      <c r="F787" s="200"/>
      <c r="G787" s="200"/>
      <c r="H787" s="200"/>
      <c r="I787" s="200"/>
      <c r="J787" s="200"/>
      <c r="K787" s="200"/>
      <c r="L787" s="200"/>
      <c r="M787" s="200"/>
      <c r="N787" s="200"/>
      <c r="O787" s="200"/>
      <c r="P787" s="200"/>
      <c r="Q787" s="200"/>
      <c r="R787" s="200"/>
      <c r="S787" s="200"/>
      <c r="T787" s="200"/>
      <c r="U787" s="200"/>
      <c r="V787" s="200"/>
      <c r="W787" s="200"/>
      <c r="X787" s="200"/>
      <c r="Y787" s="200"/>
      <c r="Z787" s="200"/>
      <c r="AA787" s="200"/>
      <c r="AB787" s="200"/>
      <c r="AC787" s="200"/>
      <c r="AD787" s="200"/>
      <c r="AE787" s="200"/>
    </row>
    <row r="788" customFormat="false" ht="12.75" hidden="false" customHeight="true" outlineLevel="0" collapsed="false">
      <c r="A788" s="200"/>
      <c r="B788" s="200"/>
      <c r="C788" s="200"/>
      <c r="D788" s="200"/>
      <c r="E788" s="200"/>
      <c r="F788" s="200"/>
      <c r="G788" s="200"/>
      <c r="H788" s="200"/>
      <c r="I788" s="200"/>
      <c r="J788" s="200"/>
      <c r="K788" s="200"/>
      <c r="L788" s="200"/>
      <c r="M788" s="200"/>
      <c r="N788" s="200"/>
      <c r="O788" s="200"/>
      <c r="P788" s="200"/>
      <c r="Q788" s="200"/>
      <c r="R788" s="200"/>
      <c r="S788" s="200"/>
      <c r="T788" s="200"/>
      <c r="U788" s="200"/>
      <c r="V788" s="200"/>
      <c r="W788" s="200"/>
      <c r="X788" s="200"/>
      <c r="Y788" s="200"/>
      <c r="Z788" s="200"/>
      <c r="AA788" s="200"/>
      <c r="AB788" s="200"/>
      <c r="AC788" s="200"/>
      <c r="AD788" s="200"/>
      <c r="AE788" s="200"/>
    </row>
    <row r="789" customFormat="false" ht="12.75" hidden="false" customHeight="true" outlineLevel="0" collapsed="false">
      <c r="A789" s="200"/>
      <c r="B789" s="200"/>
      <c r="C789" s="200"/>
      <c r="D789" s="200"/>
      <c r="E789" s="200"/>
      <c r="F789" s="200"/>
      <c r="G789" s="200"/>
      <c r="H789" s="200"/>
      <c r="I789" s="200"/>
      <c r="J789" s="200"/>
      <c r="K789" s="200"/>
      <c r="L789" s="200"/>
      <c r="M789" s="200"/>
      <c r="N789" s="200"/>
      <c r="O789" s="200"/>
      <c r="P789" s="200"/>
      <c r="Q789" s="200"/>
      <c r="R789" s="200"/>
      <c r="S789" s="200"/>
      <c r="T789" s="200"/>
      <c r="U789" s="200"/>
      <c r="V789" s="200"/>
      <c r="W789" s="200"/>
      <c r="X789" s="200"/>
      <c r="Y789" s="200"/>
      <c r="Z789" s="200"/>
      <c r="AA789" s="200"/>
      <c r="AB789" s="200"/>
      <c r="AC789" s="200"/>
      <c r="AD789" s="200"/>
      <c r="AE789" s="200"/>
    </row>
    <row r="790" customFormat="false" ht="12.75" hidden="false" customHeight="true" outlineLevel="0" collapsed="false">
      <c r="A790" s="200"/>
      <c r="B790" s="200"/>
      <c r="C790" s="200"/>
      <c r="D790" s="200"/>
      <c r="E790" s="200"/>
      <c r="F790" s="200"/>
      <c r="G790" s="200"/>
      <c r="H790" s="200"/>
      <c r="I790" s="200"/>
      <c r="J790" s="200"/>
      <c r="K790" s="200"/>
      <c r="L790" s="200"/>
      <c r="M790" s="200"/>
      <c r="N790" s="200"/>
      <c r="O790" s="200"/>
      <c r="P790" s="200"/>
      <c r="Q790" s="200"/>
      <c r="R790" s="200"/>
      <c r="S790" s="200"/>
      <c r="T790" s="200"/>
      <c r="U790" s="200"/>
      <c r="V790" s="200"/>
      <c r="W790" s="200"/>
      <c r="X790" s="200"/>
      <c r="Y790" s="200"/>
      <c r="Z790" s="200"/>
      <c r="AA790" s="200"/>
      <c r="AB790" s="200"/>
      <c r="AC790" s="200"/>
      <c r="AD790" s="200"/>
      <c r="AE790" s="200"/>
    </row>
    <row r="791" customFormat="false" ht="12.75" hidden="false" customHeight="true" outlineLevel="0" collapsed="false">
      <c r="A791" s="200"/>
      <c r="B791" s="200"/>
      <c r="C791" s="200"/>
      <c r="D791" s="200"/>
      <c r="E791" s="200"/>
      <c r="F791" s="200"/>
      <c r="G791" s="200"/>
      <c r="H791" s="200"/>
      <c r="I791" s="200"/>
      <c r="J791" s="200"/>
      <c r="K791" s="200"/>
      <c r="L791" s="200"/>
      <c r="M791" s="200"/>
      <c r="N791" s="200"/>
      <c r="O791" s="200"/>
      <c r="P791" s="200"/>
      <c r="Q791" s="200"/>
      <c r="R791" s="200"/>
      <c r="S791" s="200"/>
      <c r="T791" s="200"/>
      <c r="U791" s="200"/>
      <c r="V791" s="200"/>
      <c r="W791" s="200"/>
      <c r="X791" s="200"/>
      <c r="Y791" s="200"/>
      <c r="Z791" s="200"/>
      <c r="AA791" s="200"/>
      <c r="AB791" s="200"/>
      <c r="AC791" s="200"/>
      <c r="AD791" s="200"/>
      <c r="AE791" s="200"/>
    </row>
    <row r="792" customFormat="false" ht="12.75" hidden="false" customHeight="true" outlineLevel="0" collapsed="false">
      <c r="A792" s="200"/>
      <c r="B792" s="200"/>
      <c r="C792" s="200"/>
      <c r="D792" s="200"/>
      <c r="E792" s="200"/>
      <c r="F792" s="200"/>
      <c r="G792" s="200"/>
      <c r="H792" s="200"/>
      <c r="I792" s="200"/>
      <c r="J792" s="200"/>
      <c r="K792" s="200"/>
      <c r="L792" s="200"/>
      <c r="M792" s="200"/>
      <c r="N792" s="200"/>
      <c r="O792" s="200"/>
      <c r="P792" s="200"/>
      <c r="Q792" s="200"/>
      <c r="R792" s="200"/>
      <c r="S792" s="200"/>
      <c r="T792" s="200"/>
      <c r="U792" s="200"/>
      <c r="V792" s="200"/>
      <c r="W792" s="200"/>
      <c r="X792" s="200"/>
      <c r="Y792" s="200"/>
      <c r="Z792" s="200"/>
      <c r="AA792" s="200"/>
      <c r="AB792" s="200"/>
      <c r="AC792" s="200"/>
      <c r="AD792" s="200"/>
      <c r="AE792" s="200"/>
    </row>
    <row r="793" customFormat="false" ht="12.75" hidden="false" customHeight="true" outlineLevel="0" collapsed="false">
      <c r="A793" s="200"/>
      <c r="B793" s="200"/>
      <c r="C793" s="200"/>
      <c r="D793" s="200"/>
      <c r="E793" s="200"/>
      <c r="F793" s="200"/>
      <c r="G793" s="200"/>
      <c r="H793" s="200"/>
      <c r="I793" s="200"/>
      <c r="J793" s="200"/>
      <c r="K793" s="200"/>
      <c r="L793" s="200"/>
      <c r="M793" s="200"/>
      <c r="N793" s="200"/>
      <c r="O793" s="200"/>
      <c r="P793" s="200"/>
      <c r="Q793" s="200"/>
      <c r="R793" s="200"/>
      <c r="S793" s="200"/>
      <c r="T793" s="200"/>
      <c r="U793" s="200"/>
      <c r="V793" s="200"/>
      <c r="W793" s="200"/>
      <c r="X793" s="200"/>
      <c r="Y793" s="200"/>
      <c r="Z793" s="200"/>
      <c r="AA793" s="200"/>
      <c r="AB793" s="200"/>
      <c r="AC793" s="200"/>
      <c r="AD793" s="200"/>
      <c r="AE793" s="200"/>
    </row>
    <row r="794" customFormat="false" ht="12.75" hidden="false" customHeight="true" outlineLevel="0" collapsed="false">
      <c r="A794" s="200"/>
      <c r="B794" s="200"/>
      <c r="C794" s="200"/>
      <c r="D794" s="200"/>
      <c r="E794" s="200"/>
      <c r="F794" s="200"/>
      <c r="G794" s="200"/>
      <c r="H794" s="200"/>
      <c r="I794" s="200"/>
      <c r="J794" s="200"/>
      <c r="K794" s="200"/>
      <c r="L794" s="200"/>
      <c r="M794" s="200"/>
      <c r="N794" s="200"/>
      <c r="O794" s="200"/>
      <c r="P794" s="200"/>
      <c r="Q794" s="200"/>
      <c r="R794" s="200"/>
      <c r="S794" s="200"/>
      <c r="T794" s="200"/>
      <c r="U794" s="200"/>
      <c r="V794" s="200"/>
      <c r="W794" s="200"/>
      <c r="X794" s="200"/>
      <c r="Y794" s="200"/>
      <c r="Z794" s="200"/>
      <c r="AA794" s="200"/>
      <c r="AB794" s="200"/>
      <c r="AC794" s="200"/>
      <c r="AD794" s="200"/>
      <c r="AE794" s="200"/>
    </row>
    <row r="795" customFormat="false" ht="12.75" hidden="false" customHeight="true" outlineLevel="0" collapsed="false">
      <c r="A795" s="200"/>
      <c r="B795" s="200"/>
      <c r="C795" s="200"/>
      <c r="D795" s="200"/>
      <c r="E795" s="200"/>
      <c r="F795" s="200"/>
      <c r="G795" s="200"/>
      <c r="H795" s="200"/>
      <c r="I795" s="200"/>
      <c r="J795" s="200"/>
      <c r="K795" s="200"/>
      <c r="L795" s="200"/>
      <c r="M795" s="200"/>
      <c r="N795" s="200"/>
      <c r="O795" s="200"/>
      <c r="P795" s="200"/>
      <c r="Q795" s="200"/>
      <c r="R795" s="200"/>
      <c r="S795" s="200"/>
      <c r="T795" s="200"/>
      <c r="U795" s="200"/>
      <c r="V795" s="200"/>
      <c r="W795" s="200"/>
      <c r="X795" s="200"/>
      <c r="Y795" s="200"/>
      <c r="Z795" s="200"/>
      <c r="AA795" s="200"/>
      <c r="AB795" s="200"/>
      <c r="AC795" s="200"/>
      <c r="AD795" s="200"/>
      <c r="AE795" s="200"/>
    </row>
    <row r="796" customFormat="false" ht="12.75" hidden="false" customHeight="true" outlineLevel="0" collapsed="false">
      <c r="A796" s="200"/>
      <c r="B796" s="200"/>
      <c r="C796" s="200"/>
      <c r="D796" s="200"/>
      <c r="E796" s="200"/>
      <c r="F796" s="200"/>
      <c r="G796" s="200"/>
      <c r="H796" s="200"/>
      <c r="I796" s="200"/>
      <c r="J796" s="200"/>
      <c r="K796" s="200"/>
      <c r="L796" s="200"/>
      <c r="M796" s="200"/>
      <c r="N796" s="200"/>
      <c r="O796" s="200"/>
      <c r="P796" s="200"/>
      <c r="Q796" s="200"/>
      <c r="R796" s="200"/>
      <c r="S796" s="200"/>
      <c r="T796" s="200"/>
      <c r="U796" s="200"/>
      <c r="V796" s="200"/>
      <c r="W796" s="200"/>
      <c r="X796" s="200"/>
      <c r="Y796" s="200"/>
      <c r="Z796" s="200"/>
      <c r="AA796" s="200"/>
      <c r="AB796" s="200"/>
      <c r="AC796" s="200"/>
      <c r="AD796" s="200"/>
      <c r="AE796" s="200"/>
    </row>
    <row r="797" customFormat="false" ht="12.75" hidden="false" customHeight="true" outlineLevel="0" collapsed="false">
      <c r="A797" s="200"/>
      <c r="B797" s="200"/>
      <c r="C797" s="200"/>
      <c r="D797" s="200"/>
      <c r="E797" s="200"/>
      <c r="F797" s="200"/>
      <c r="G797" s="200"/>
      <c r="H797" s="200"/>
      <c r="I797" s="200"/>
      <c r="J797" s="200"/>
      <c r="K797" s="200"/>
      <c r="L797" s="200"/>
      <c r="M797" s="200"/>
      <c r="N797" s="200"/>
      <c r="O797" s="200"/>
      <c r="P797" s="200"/>
      <c r="Q797" s="200"/>
      <c r="R797" s="200"/>
      <c r="S797" s="200"/>
      <c r="T797" s="200"/>
      <c r="U797" s="200"/>
      <c r="V797" s="200"/>
      <c r="W797" s="200"/>
      <c r="X797" s="200"/>
      <c r="Y797" s="200"/>
      <c r="Z797" s="200"/>
      <c r="AA797" s="200"/>
      <c r="AB797" s="200"/>
      <c r="AC797" s="200"/>
      <c r="AD797" s="200"/>
      <c r="AE797" s="200"/>
    </row>
    <row r="798" customFormat="false" ht="12.75" hidden="false" customHeight="true" outlineLevel="0" collapsed="false">
      <c r="A798" s="200"/>
      <c r="B798" s="200"/>
      <c r="C798" s="200"/>
      <c r="D798" s="200"/>
      <c r="E798" s="200"/>
      <c r="F798" s="200"/>
      <c r="G798" s="200"/>
      <c r="H798" s="200"/>
      <c r="I798" s="200"/>
      <c r="J798" s="200"/>
      <c r="K798" s="200"/>
      <c r="L798" s="200"/>
      <c r="M798" s="200"/>
      <c r="N798" s="200"/>
      <c r="O798" s="200"/>
      <c r="P798" s="200"/>
      <c r="Q798" s="200"/>
      <c r="R798" s="200"/>
      <c r="S798" s="200"/>
      <c r="T798" s="200"/>
      <c r="U798" s="200"/>
      <c r="V798" s="200"/>
      <c r="W798" s="200"/>
      <c r="X798" s="200"/>
      <c r="Y798" s="200"/>
      <c r="Z798" s="200"/>
      <c r="AA798" s="200"/>
      <c r="AB798" s="200"/>
      <c r="AC798" s="200"/>
      <c r="AD798" s="200"/>
      <c r="AE798" s="200"/>
    </row>
    <row r="799" customFormat="false" ht="12.75" hidden="false" customHeight="true" outlineLevel="0" collapsed="false">
      <c r="A799" s="200"/>
      <c r="B799" s="200"/>
      <c r="C799" s="200"/>
      <c r="D799" s="200"/>
      <c r="E799" s="200"/>
      <c r="F799" s="200"/>
      <c r="G799" s="200"/>
      <c r="H799" s="200"/>
      <c r="I799" s="200"/>
      <c r="J799" s="200"/>
      <c r="K799" s="200"/>
      <c r="L799" s="200"/>
      <c r="M799" s="200"/>
      <c r="N799" s="200"/>
      <c r="O799" s="200"/>
      <c r="P799" s="200"/>
      <c r="Q799" s="200"/>
      <c r="R799" s="200"/>
      <c r="S799" s="200"/>
      <c r="T799" s="200"/>
      <c r="U799" s="200"/>
      <c r="V799" s="200"/>
      <c r="W799" s="200"/>
      <c r="X799" s="200"/>
      <c r="Y799" s="200"/>
      <c r="Z799" s="200"/>
      <c r="AA799" s="200"/>
      <c r="AB799" s="200"/>
      <c r="AC799" s="200"/>
      <c r="AD799" s="200"/>
      <c r="AE799" s="200"/>
    </row>
    <row r="800" customFormat="false" ht="12.75" hidden="false" customHeight="true" outlineLevel="0" collapsed="false">
      <c r="A800" s="200"/>
      <c r="B800" s="200"/>
      <c r="C800" s="200"/>
      <c r="D800" s="200"/>
      <c r="E800" s="200"/>
      <c r="F800" s="200"/>
      <c r="G800" s="200"/>
      <c r="H800" s="200"/>
      <c r="I800" s="200"/>
      <c r="J800" s="200"/>
      <c r="K800" s="200"/>
      <c r="L800" s="200"/>
      <c r="M800" s="200"/>
      <c r="N800" s="200"/>
      <c r="O800" s="200"/>
      <c r="P800" s="200"/>
      <c r="Q800" s="200"/>
      <c r="R800" s="200"/>
      <c r="S800" s="200"/>
      <c r="T800" s="200"/>
      <c r="U800" s="200"/>
      <c r="V800" s="200"/>
      <c r="W800" s="200"/>
      <c r="X800" s="200"/>
      <c r="Y800" s="200"/>
      <c r="Z800" s="200"/>
      <c r="AA800" s="200"/>
      <c r="AB800" s="200"/>
      <c r="AC800" s="200"/>
      <c r="AD800" s="200"/>
      <c r="AE800" s="200"/>
    </row>
    <row r="801" customFormat="false" ht="12.75" hidden="false" customHeight="true" outlineLevel="0" collapsed="false">
      <c r="A801" s="200"/>
      <c r="B801" s="200"/>
      <c r="C801" s="200"/>
      <c r="D801" s="200"/>
      <c r="E801" s="200"/>
      <c r="F801" s="200"/>
      <c r="G801" s="200"/>
      <c r="H801" s="200"/>
      <c r="I801" s="200"/>
      <c r="J801" s="200"/>
      <c r="K801" s="200"/>
      <c r="L801" s="200"/>
      <c r="M801" s="200"/>
      <c r="N801" s="200"/>
      <c r="O801" s="200"/>
      <c r="P801" s="200"/>
      <c r="Q801" s="200"/>
      <c r="R801" s="200"/>
      <c r="S801" s="200"/>
      <c r="T801" s="200"/>
      <c r="U801" s="200"/>
      <c r="V801" s="200"/>
      <c r="W801" s="200"/>
      <c r="X801" s="200"/>
      <c r="Y801" s="200"/>
      <c r="Z801" s="200"/>
      <c r="AA801" s="200"/>
      <c r="AB801" s="200"/>
      <c r="AC801" s="200"/>
      <c r="AD801" s="200"/>
      <c r="AE801" s="200"/>
    </row>
    <row r="802" customFormat="false" ht="12.75" hidden="false" customHeight="true" outlineLevel="0" collapsed="false">
      <c r="A802" s="200"/>
      <c r="B802" s="200"/>
      <c r="C802" s="200"/>
      <c r="D802" s="200"/>
      <c r="E802" s="200"/>
      <c r="F802" s="200"/>
      <c r="G802" s="200"/>
      <c r="H802" s="200"/>
      <c r="I802" s="200"/>
      <c r="J802" s="200"/>
      <c r="K802" s="200"/>
      <c r="L802" s="200"/>
      <c r="M802" s="200"/>
      <c r="N802" s="200"/>
      <c r="O802" s="200"/>
      <c r="P802" s="200"/>
      <c r="Q802" s="200"/>
      <c r="R802" s="200"/>
      <c r="S802" s="200"/>
      <c r="T802" s="200"/>
      <c r="U802" s="200"/>
      <c r="V802" s="200"/>
      <c r="W802" s="200"/>
      <c r="X802" s="200"/>
      <c r="Y802" s="200"/>
      <c r="Z802" s="200"/>
      <c r="AA802" s="200"/>
      <c r="AB802" s="200"/>
      <c r="AC802" s="200"/>
      <c r="AD802" s="200"/>
      <c r="AE802" s="200"/>
    </row>
    <row r="803" customFormat="false" ht="12.75" hidden="false" customHeight="true" outlineLevel="0" collapsed="false">
      <c r="A803" s="200"/>
      <c r="B803" s="200"/>
      <c r="C803" s="200"/>
      <c r="D803" s="200"/>
      <c r="E803" s="200"/>
      <c r="F803" s="200"/>
      <c r="G803" s="200"/>
      <c r="H803" s="200"/>
      <c r="I803" s="200"/>
      <c r="J803" s="200"/>
      <c r="K803" s="200"/>
      <c r="L803" s="200"/>
      <c r="M803" s="200"/>
      <c r="N803" s="200"/>
      <c r="O803" s="200"/>
      <c r="P803" s="200"/>
      <c r="Q803" s="200"/>
      <c r="R803" s="200"/>
      <c r="S803" s="200"/>
      <c r="T803" s="200"/>
      <c r="U803" s="200"/>
      <c r="V803" s="200"/>
      <c r="W803" s="200"/>
      <c r="X803" s="200"/>
      <c r="Y803" s="200"/>
      <c r="Z803" s="200"/>
      <c r="AA803" s="200"/>
      <c r="AB803" s="200"/>
      <c r="AC803" s="200"/>
      <c r="AD803" s="200"/>
      <c r="AE803" s="200"/>
    </row>
    <row r="804" customFormat="false" ht="12.75" hidden="false" customHeight="true" outlineLevel="0" collapsed="false">
      <c r="A804" s="200"/>
      <c r="B804" s="200"/>
      <c r="C804" s="200"/>
      <c r="D804" s="200"/>
      <c r="E804" s="200"/>
      <c r="F804" s="200"/>
      <c r="G804" s="200"/>
      <c r="H804" s="200"/>
      <c r="I804" s="200"/>
      <c r="J804" s="200"/>
      <c r="K804" s="200"/>
      <c r="L804" s="200"/>
      <c r="M804" s="200"/>
      <c r="N804" s="200"/>
      <c r="O804" s="200"/>
      <c r="P804" s="200"/>
      <c r="Q804" s="200"/>
      <c r="R804" s="200"/>
      <c r="S804" s="200"/>
      <c r="T804" s="200"/>
      <c r="U804" s="200"/>
      <c r="V804" s="200"/>
      <c r="W804" s="200"/>
      <c r="X804" s="200"/>
      <c r="Y804" s="200"/>
      <c r="Z804" s="200"/>
      <c r="AA804" s="200"/>
      <c r="AB804" s="200"/>
      <c r="AC804" s="200"/>
      <c r="AD804" s="200"/>
      <c r="AE804" s="200"/>
    </row>
    <row r="805" customFormat="false" ht="12.75" hidden="false" customHeight="true" outlineLevel="0" collapsed="false">
      <c r="A805" s="200"/>
      <c r="B805" s="200"/>
      <c r="C805" s="200"/>
      <c r="D805" s="200"/>
      <c r="E805" s="200"/>
      <c r="F805" s="200"/>
      <c r="G805" s="200"/>
      <c r="H805" s="200"/>
      <c r="I805" s="200"/>
      <c r="J805" s="200"/>
      <c r="K805" s="200"/>
      <c r="L805" s="200"/>
      <c r="M805" s="200"/>
      <c r="N805" s="200"/>
      <c r="O805" s="200"/>
      <c r="P805" s="200"/>
      <c r="Q805" s="200"/>
      <c r="R805" s="200"/>
      <c r="S805" s="200"/>
      <c r="T805" s="200"/>
      <c r="U805" s="200"/>
      <c r="V805" s="200"/>
      <c r="W805" s="200"/>
      <c r="X805" s="200"/>
      <c r="Y805" s="200"/>
      <c r="Z805" s="200"/>
      <c r="AA805" s="200"/>
      <c r="AB805" s="200"/>
      <c r="AC805" s="200"/>
      <c r="AD805" s="200"/>
      <c r="AE805" s="200"/>
    </row>
    <row r="806" customFormat="false" ht="12.75" hidden="false" customHeight="true" outlineLevel="0" collapsed="false">
      <c r="A806" s="200"/>
      <c r="B806" s="200"/>
      <c r="C806" s="200"/>
      <c r="D806" s="200"/>
      <c r="E806" s="200"/>
      <c r="F806" s="200"/>
      <c r="G806" s="200"/>
      <c r="H806" s="200"/>
      <c r="I806" s="200"/>
      <c r="J806" s="200"/>
      <c r="K806" s="200"/>
      <c r="L806" s="200"/>
      <c r="M806" s="200"/>
      <c r="N806" s="200"/>
      <c r="O806" s="200"/>
      <c r="P806" s="200"/>
      <c r="Q806" s="200"/>
      <c r="R806" s="200"/>
      <c r="S806" s="200"/>
      <c r="T806" s="200"/>
      <c r="U806" s="200"/>
      <c r="V806" s="200"/>
      <c r="W806" s="200"/>
      <c r="X806" s="200"/>
      <c r="Y806" s="200"/>
      <c r="Z806" s="200"/>
      <c r="AA806" s="200"/>
      <c r="AB806" s="200"/>
      <c r="AC806" s="200"/>
      <c r="AD806" s="200"/>
      <c r="AE806" s="200"/>
    </row>
    <row r="807" customFormat="false" ht="12.75" hidden="false" customHeight="true" outlineLevel="0" collapsed="false">
      <c r="A807" s="200"/>
      <c r="B807" s="200"/>
      <c r="C807" s="200"/>
      <c r="D807" s="200"/>
      <c r="E807" s="200"/>
      <c r="F807" s="200"/>
      <c r="G807" s="200"/>
      <c r="H807" s="200"/>
      <c r="I807" s="200"/>
      <c r="J807" s="200"/>
      <c r="K807" s="200"/>
      <c r="L807" s="200"/>
      <c r="M807" s="200"/>
      <c r="N807" s="200"/>
      <c r="O807" s="200"/>
      <c r="P807" s="200"/>
      <c r="Q807" s="200"/>
      <c r="R807" s="200"/>
      <c r="S807" s="200"/>
      <c r="T807" s="200"/>
      <c r="U807" s="200"/>
      <c r="V807" s="200"/>
      <c r="W807" s="200"/>
      <c r="X807" s="200"/>
      <c r="Y807" s="200"/>
      <c r="Z807" s="200"/>
      <c r="AA807" s="200"/>
      <c r="AB807" s="200"/>
      <c r="AC807" s="200"/>
      <c r="AD807" s="200"/>
      <c r="AE807" s="200"/>
    </row>
    <row r="808" customFormat="false" ht="12.75" hidden="false" customHeight="true" outlineLevel="0" collapsed="false">
      <c r="A808" s="200"/>
      <c r="B808" s="200"/>
      <c r="C808" s="200"/>
      <c r="D808" s="200"/>
      <c r="E808" s="200"/>
      <c r="F808" s="200"/>
      <c r="G808" s="200"/>
      <c r="H808" s="200"/>
      <c r="I808" s="200"/>
      <c r="J808" s="200"/>
      <c r="K808" s="200"/>
      <c r="L808" s="200"/>
      <c r="M808" s="200"/>
      <c r="N808" s="200"/>
      <c r="O808" s="200"/>
      <c r="P808" s="200"/>
      <c r="Q808" s="200"/>
      <c r="R808" s="200"/>
      <c r="S808" s="200"/>
      <c r="T808" s="200"/>
      <c r="U808" s="200"/>
      <c r="V808" s="200"/>
      <c r="W808" s="200"/>
      <c r="X808" s="200"/>
      <c r="Y808" s="200"/>
      <c r="Z808" s="200"/>
      <c r="AA808" s="200"/>
      <c r="AB808" s="200"/>
      <c r="AC808" s="200"/>
      <c r="AD808" s="200"/>
      <c r="AE808" s="200"/>
    </row>
    <row r="809" customFormat="false" ht="12.75" hidden="false" customHeight="true" outlineLevel="0" collapsed="false">
      <c r="A809" s="200"/>
      <c r="B809" s="200"/>
      <c r="C809" s="200"/>
      <c r="D809" s="200"/>
      <c r="E809" s="200"/>
      <c r="F809" s="200"/>
      <c r="G809" s="200"/>
      <c r="H809" s="200"/>
      <c r="I809" s="200"/>
      <c r="J809" s="200"/>
      <c r="K809" s="200"/>
      <c r="L809" s="200"/>
      <c r="M809" s="200"/>
      <c r="N809" s="200"/>
      <c r="O809" s="200"/>
      <c r="P809" s="200"/>
      <c r="Q809" s="200"/>
      <c r="R809" s="200"/>
      <c r="S809" s="200"/>
      <c r="T809" s="200"/>
      <c r="U809" s="200"/>
      <c r="V809" s="200"/>
      <c r="W809" s="200"/>
      <c r="X809" s="200"/>
      <c r="Y809" s="200"/>
      <c r="Z809" s="200"/>
      <c r="AA809" s="200"/>
      <c r="AB809" s="200"/>
      <c r="AC809" s="200"/>
      <c r="AD809" s="200"/>
      <c r="AE809" s="200"/>
    </row>
    <row r="810" customFormat="false" ht="12.75" hidden="false" customHeight="true" outlineLevel="0" collapsed="false">
      <c r="A810" s="200"/>
      <c r="B810" s="200"/>
      <c r="C810" s="200"/>
      <c r="D810" s="200"/>
      <c r="E810" s="200"/>
      <c r="F810" s="200"/>
      <c r="G810" s="200"/>
      <c r="H810" s="200"/>
      <c r="I810" s="200"/>
      <c r="J810" s="200"/>
      <c r="K810" s="200"/>
      <c r="L810" s="200"/>
      <c r="M810" s="200"/>
      <c r="N810" s="200"/>
      <c r="O810" s="200"/>
      <c r="P810" s="200"/>
      <c r="Q810" s="200"/>
      <c r="R810" s="200"/>
      <c r="S810" s="200"/>
      <c r="T810" s="200"/>
      <c r="U810" s="200"/>
      <c r="V810" s="200"/>
      <c r="W810" s="200"/>
      <c r="X810" s="200"/>
      <c r="Y810" s="200"/>
      <c r="Z810" s="200"/>
      <c r="AA810" s="200"/>
      <c r="AB810" s="200"/>
      <c r="AC810" s="200"/>
      <c r="AD810" s="200"/>
      <c r="AE810" s="200"/>
    </row>
    <row r="811" customFormat="false" ht="12.75" hidden="false" customHeight="true" outlineLevel="0" collapsed="false">
      <c r="A811" s="200"/>
      <c r="B811" s="200"/>
      <c r="C811" s="200"/>
      <c r="D811" s="200"/>
      <c r="E811" s="200"/>
      <c r="F811" s="200"/>
      <c r="G811" s="200"/>
      <c r="H811" s="200"/>
      <c r="I811" s="200"/>
      <c r="J811" s="200"/>
      <c r="K811" s="200"/>
      <c r="L811" s="200"/>
      <c r="M811" s="200"/>
      <c r="N811" s="200"/>
      <c r="O811" s="200"/>
      <c r="P811" s="200"/>
      <c r="Q811" s="200"/>
      <c r="R811" s="200"/>
      <c r="S811" s="200"/>
      <c r="T811" s="200"/>
      <c r="U811" s="200"/>
      <c r="V811" s="200"/>
      <c r="W811" s="200"/>
      <c r="X811" s="200"/>
      <c r="Y811" s="200"/>
      <c r="Z811" s="200"/>
      <c r="AA811" s="200"/>
      <c r="AB811" s="200"/>
      <c r="AC811" s="200"/>
      <c r="AD811" s="200"/>
      <c r="AE811" s="200"/>
    </row>
    <row r="812" customFormat="false" ht="12.75" hidden="false" customHeight="true" outlineLevel="0" collapsed="false">
      <c r="A812" s="200"/>
      <c r="B812" s="200"/>
      <c r="C812" s="200"/>
      <c r="D812" s="200"/>
      <c r="E812" s="200"/>
      <c r="F812" s="200"/>
      <c r="G812" s="200"/>
      <c r="H812" s="200"/>
      <c r="I812" s="200"/>
      <c r="J812" s="200"/>
      <c r="K812" s="200"/>
      <c r="L812" s="200"/>
      <c r="M812" s="200"/>
      <c r="N812" s="200"/>
      <c r="O812" s="200"/>
      <c r="P812" s="200"/>
      <c r="Q812" s="200"/>
      <c r="R812" s="200"/>
      <c r="S812" s="200"/>
      <c r="T812" s="200"/>
      <c r="U812" s="200"/>
      <c r="V812" s="200"/>
      <c r="W812" s="200"/>
      <c r="X812" s="200"/>
      <c r="Y812" s="200"/>
      <c r="Z812" s="200"/>
      <c r="AA812" s="200"/>
      <c r="AB812" s="200"/>
      <c r="AC812" s="200"/>
      <c r="AD812" s="200"/>
      <c r="AE812" s="200"/>
    </row>
    <row r="813" customFormat="false" ht="12.75" hidden="false" customHeight="true" outlineLevel="0" collapsed="false">
      <c r="A813" s="200"/>
      <c r="B813" s="200"/>
      <c r="C813" s="200"/>
      <c r="D813" s="200"/>
      <c r="E813" s="200"/>
      <c r="F813" s="200"/>
      <c r="G813" s="200"/>
      <c r="H813" s="200"/>
      <c r="I813" s="200"/>
      <c r="J813" s="200"/>
      <c r="K813" s="200"/>
      <c r="L813" s="200"/>
      <c r="M813" s="200"/>
      <c r="N813" s="200"/>
      <c r="O813" s="200"/>
      <c r="P813" s="200"/>
      <c r="Q813" s="200"/>
      <c r="R813" s="200"/>
      <c r="S813" s="200"/>
      <c r="T813" s="200"/>
      <c r="U813" s="200"/>
      <c r="V813" s="200"/>
      <c r="W813" s="200"/>
      <c r="X813" s="200"/>
      <c r="Y813" s="200"/>
      <c r="Z813" s="200"/>
      <c r="AA813" s="200"/>
      <c r="AB813" s="200"/>
      <c r="AC813" s="200"/>
      <c r="AD813" s="200"/>
      <c r="AE813" s="200"/>
    </row>
    <row r="814" customFormat="false" ht="12.75" hidden="false" customHeight="true" outlineLevel="0" collapsed="false">
      <c r="A814" s="200"/>
      <c r="B814" s="200"/>
      <c r="C814" s="200"/>
      <c r="D814" s="200"/>
      <c r="E814" s="200"/>
      <c r="F814" s="200"/>
      <c r="G814" s="200"/>
      <c r="H814" s="200"/>
      <c r="I814" s="200"/>
      <c r="J814" s="200"/>
      <c r="K814" s="200"/>
      <c r="L814" s="200"/>
      <c r="M814" s="200"/>
      <c r="N814" s="200"/>
      <c r="O814" s="200"/>
      <c r="P814" s="200"/>
      <c r="Q814" s="200"/>
      <c r="R814" s="200"/>
      <c r="S814" s="200"/>
      <c r="T814" s="200"/>
      <c r="U814" s="200"/>
      <c r="V814" s="200"/>
      <c r="W814" s="200"/>
      <c r="X814" s="200"/>
      <c r="Y814" s="200"/>
      <c r="Z814" s="200"/>
      <c r="AA814" s="200"/>
      <c r="AB814" s="200"/>
      <c r="AC814" s="200"/>
      <c r="AD814" s="200"/>
      <c r="AE814" s="200"/>
    </row>
    <row r="815" customFormat="false" ht="12.75" hidden="false" customHeight="true" outlineLevel="0" collapsed="false">
      <c r="A815" s="200"/>
      <c r="B815" s="200"/>
      <c r="C815" s="200"/>
      <c r="D815" s="200"/>
      <c r="E815" s="200"/>
      <c r="F815" s="200"/>
      <c r="G815" s="200"/>
      <c r="H815" s="200"/>
      <c r="I815" s="200"/>
      <c r="J815" s="200"/>
      <c r="K815" s="200"/>
      <c r="L815" s="200"/>
      <c r="M815" s="200"/>
      <c r="N815" s="200"/>
      <c r="O815" s="200"/>
      <c r="P815" s="200"/>
      <c r="Q815" s="200"/>
      <c r="R815" s="200"/>
      <c r="S815" s="200"/>
      <c r="T815" s="200"/>
      <c r="U815" s="200"/>
      <c r="V815" s="200"/>
      <c r="W815" s="200"/>
      <c r="X815" s="200"/>
      <c r="Y815" s="200"/>
      <c r="Z815" s="200"/>
      <c r="AA815" s="200"/>
      <c r="AB815" s="200"/>
      <c r="AC815" s="200"/>
      <c r="AD815" s="200"/>
      <c r="AE815" s="200"/>
    </row>
    <row r="816" customFormat="false" ht="12.75" hidden="false" customHeight="true" outlineLevel="0" collapsed="false">
      <c r="A816" s="200"/>
      <c r="B816" s="200"/>
      <c r="C816" s="200"/>
      <c r="D816" s="200"/>
      <c r="E816" s="200"/>
      <c r="F816" s="200"/>
      <c r="G816" s="200"/>
      <c r="H816" s="200"/>
      <c r="I816" s="200"/>
      <c r="J816" s="200"/>
      <c r="K816" s="200"/>
      <c r="L816" s="200"/>
      <c r="M816" s="200"/>
      <c r="N816" s="200"/>
      <c r="O816" s="200"/>
      <c r="P816" s="200"/>
      <c r="Q816" s="200"/>
      <c r="R816" s="200"/>
      <c r="S816" s="200"/>
      <c r="T816" s="200"/>
      <c r="U816" s="200"/>
      <c r="V816" s="200"/>
      <c r="W816" s="200"/>
      <c r="X816" s="200"/>
      <c r="Y816" s="200"/>
      <c r="Z816" s="200"/>
      <c r="AA816" s="200"/>
      <c r="AB816" s="200"/>
      <c r="AC816" s="200"/>
      <c r="AD816" s="200"/>
      <c r="AE816" s="200"/>
    </row>
    <row r="817" customFormat="false" ht="12.75" hidden="false" customHeight="true" outlineLevel="0" collapsed="false">
      <c r="A817" s="200"/>
      <c r="B817" s="200"/>
      <c r="C817" s="200"/>
      <c r="D817" s="200"/>
      <c r="E817" s="200"/>
      <c r="F817" s="200"/>
      <c r="G817" s="200"/>
      <c r="H817" s="200"/>
      <c r="I817" s="200"/>
      <c r="J817" s="200"/>
      <c r="K817" s="200"/>
      <c r="L817" s="200"/>
      <c r="M817" s="200"/>
      <c r="N817" s="200"/>
      <c r="O817" s="200"/>
      <c r="P817" s="200"/>
      <c r="Q817" s="200"/>
      <c r="R817" s="200"/>
      <c r="S817" s="200"/>
      <c r="T817" s="200"/>
      <c r="U817" s="200"/>
      <c r="V817" s="200"/>
      <c r="W817" s="200"/>
      <c r="X817" s="200"/>
      <c r="Y817" s="200"/>
      <c r="Z817" s="200"/>
      <c r="AA817" s="200"/>
      <c r="AB817" s="200"/>
      <c r="AC817" s="200"/>
      <c r="AD817" s="200"/>
      <c r="AE817" s="200"/>
    </row>
    <row r="818" customFormat="false" ht="12.75" hidden="false" customHeight="true" outlineLevel="0" collapsed="false">
      <c r="A818" s="200"/>
      <c r="B818" s="200"/>
      <c r="C818" s="200"/>
      <c r="D818" s="200"/>
      <c r="E818" s="200"/>
      <c r="F818" s="200"/>
      <c r="G818" s="200"/>
      <c r="H818" s="200"/>
      <c r="I818" s="200"/>
      <c r="J818" s="200"/>
      <c r="K818" s="200"/>
      <c r="L818" s="200"/>
      <c r="M818" s="200"/>
      <c r="N818" s="200"/>
      <c r="O818" s="200"/>
      <c r="P818" s="200"/>
      <c r="Q818" s="200"/>
      <c r="R818" s="200"/>
      <c r="S818" s="200"/>
      <c r="T818" s="200"/>
      <c r="U818" s="200"/>
      <c r="V818" s="200"/>
      <c r="W818" s="200"/>
      <c r="X818" s="200"/>
      <c r="Y818" s="200"/>
      <c r="Z818" s="200"/>
      <c r="AA818" s="200"/>
      <c r="AB818" s="200"/>
      <c r="AC818" s="200"/>
      <c r="AD818" s="200"/>
      <c r="AE818" s="200"/>
    </row>
    <row r="819" customFormat="false" ht="12.75" hidden="false" customHeight="true" outlineLevel="0" collapsed="false">
      <c r="A819" s="200"/>
      <c r="B819" s="200"/>
      <c r="C819" s="200"/>
      <c r="D819" s="200"/>
      <c r="E819" s="200"/>
      <c r="F819" s="200"/>
      <c r="G819" s="200"/>
      <c r="H819" s="200"/>
      <c r="I819" s="200"/>
      <c r="J819" s="200"/>
      <c r="K819" s="200"/>
      <c r="L819" s="200"/>
      <c r="M819" s="200"/>
      <c r="N819" s="200"/>
      <c r="O819" s="200"/>
      <c r="P819" s="200"/>
      <c r="Q819" s="200"/>
      <c r="R819" s="200"/>
      <c r="S819" s="200"/>
      <c r="T819" s="200"/>
      <c r="U819" s="200"/>
      <c r="V819" s="200"/>
      <c r="W819" s="200"/>
      <c r="X819" s="200"/>
      <c r="Y819" s="200"/>
      <c r="Z819" s="200"/>
      <c r="AA819" s="200"/>
      <c r="AB819" s="200"/>
      <c r="AC819" s="200"/>
      <c r="AD819" s="200"/>
      <c r="AE819" s="200"/>
    </row>
    <row r="820" customFormat="false" ht="12.75" hidden="false" customHeight="true" outlineLevel="0" collapsed="false">
      <c r="A820" s="200"/>
      <c r="B820" s="200"/>
      <c r="C820" s="200"/>
      <c r="D820" s="200"/>
      <c r="E820" s="200"/>
      <c r="F820" s="200"/>
      <c r="G820" s="200"/>
      <c r="H820" s="200"/>
      <c r="I820" s="200"/>
      <c r="J820" s="200"/>
      <c r="K820" s="200"/>
      <c r="L820" s="200"/>
      <c r="M820" s="200"/>
      <c r="N820" s="200"/>
      <c r="O820" s="200"/>
      <c r="P820" s="200"/>
      <c r="Q820" s="200"/>
      <c r="R820" s="200"/>
      <c r="S820" s="200"/>
      <c r="T820" s="200"/>
      <c r="U820" s="200"/>
      <c r="V820" s="200"/>
      <c r="W820" s="200"/>
      <c r="X820" s="200"/>
      <c r="Y820" s="200"/>
      <c r="Z820" s="200"/>
      <c r="AA820" s="200"/>
      <c r="AB820" s="200"/>
      <c r="AC820" s="200"/>
      <c r="AD820" s="200"/>
      <c r="AE820" s="200"/>
    </row>
    <row r="821" customFormat="false" ht="12.75" hidden="false" customHeight="true" outlineLevel="0" collapsed="false">
      <c r="A821" s="200"/>
      <c r="B821" s="200"/>
      <c r="C821" s="200"/>
      <c r="D821" s="200"/>
      <c r="E821" s="200"/>
      <c r="F821" s="200"/>
      <c r="G821" s="200"/>
      <c r="H821" s="200"/>
      <c r="I821" s="200"/>
      <c r="J821" s="200"/>
      <c r="K821" s="200"/>
      <c r="L821" s="200"/>
      <c r="M821" s="200"/>
      <c r="N821" s="200"/>
      <c r="O821" s="200"/>
      <c r="P821" s="200"/>
      <c r="Q821" s="200"/>
      <c r="R821" s="200"/>
      <c r="S821" s="200"/>
      <c r="T821" s="200"/>
      <c r="U821" s="200"/>
      <c r="V821" s="200"/>
      <c r="W821" s="200"/>
      <c r="X821" s="200"/>
      <c r="Y821" s="200"/>
      <c r="Z821" s="200"/>
      <c r="AA821" s="200"/>
      <c r="AB821" s="200"/>
      <c r="AC821" s="200"/>
      <c r="AD821" s="200"/>
      <c r="AE821" s="200"/>
    </row>
    <row r="822" customFormat="false" ht="12.75" hidden="false" customHeight="true" outlineLevel="0" collapsed="false">
      <c r="A822" s="200"/>
      <c r="B822" s="200"/>
      <c r="C822" s="200"/>
      <c r="D822" s="200"/>
      <c r="E822" s="200"/>
      <c r="F822" s="200"/>
      <c r="G822" s="200"/>
      <c r="H822" s="200"/>
      <c r="I822" s="200"/>
      <c r="J822" s="200"/>
      <c r="K822" s="200"/>
      <c r="L822" s="200"/>
      <c r="M822" s="200"/>
      <c r="N822" s="200"/>
      <c r="O822" s="200"/>
      <c r="P822" s="200"/>
      <c r="Q822" s="200"/>
      <c r="R822" s="200"/>
      <c r="S822" s="200"/>
      <c r="T822" s="200"/>
      <c r="U822" s="200"/>
      <c r="V822" s="200"/>
      <c r="W822" s="200"/>
      <c r="X822" s="200"/>
      <c r="Y822" s="200"/>
      <c r="Z822" s="200"/>
      <c r="AA822" s="200"/>
      <c r="AB822" s="200"/>
      <c r="AC822" s="200"/>
      <c r="AD822" s="200"/>
      <c r="AE822" s="200"/>
    </row>
    <row r="823" customFormat="false" ht="12.75" hidden="false" customHeight="true" outlineLevel="0" collapsed="false">
      <c r="A823" s="200"/>
      <c r="B823" s="200"/>
      <c r="C823" s="200"/>
      <c r="D823" s="200"/>
      <c r="E823" s="200"/>
      <c r="F823" s="200"/>
      <c r="G823" s="200"/>
      <c r="H823" s="200"/>
      <c r="I823" s="200"/>
      <c r="J823" s="200"/>
      <c r="K823" s="200"/>
      <c r="L823" s="200"/>
      <c r="M823" s="200"/>
      <c r="N823" s="200"/>
      <c r="O823" s="200"/>
      <c r="P823" s="200"/>
      <c r="Q823" s="200"/>
      <c r="R823" s="200"/>
      <c r="S823" s="200"/>
      <c r="T823" s="200"/>
      <c r="U823" s="200"/>
      <c r="V823" s="200"/>
      <c r="W823" s="200"/>
      <c r="X823" s="200"/>
      <c r="Y823" s="200"/>
      <c r="Z823" s="200"/>
      <c r="AA823" s="200"/>
      <c r="AB823" s="200"/>
      <c r="AC823" s="200"/>
      <c r="AD823" s="200"/>
      <c r="AE823" s="200"/>
    </row>
    <row r="824" customFormat="false" ht="12.75" hidden="false" customHeight="true" outlineLevel="0" collapsed="false">
      <c r="A824" s="200"/>
      <c r="B824" s="200"/>
      <c r="C824" s="200"/>
      <c r="D824" s="200"/>
      <c r="E824" s="200"/>
      <c r="F824" s="200"/>
      <c r="G824" s="200"/>
      <c r="H824" s="200"/>
      <c r="I824" s="200"/>
      <c r="J824" s="200"/>
      <c r="K824" s="200"/>
      <c r="L824" s="200"/>
      <c r="M824" s="200"/>
      <c r="N824" s="200"/>
      <c r="O824" s="200"/>
      <c r="P824" s="200"/>
      <c r="Q824" s="200"/>
      <c r="R824" s="200"/>
      <c r="S824" s="200"/>
      <c r="T824" s="200"/>
      <c r="U824" s="200"/>
      <c r="V824" s="200"/>
      <c r="W824" s="200"/>
      <c r="X824" s="200"/>
      <c r="Y824" s="200"/>
      <c r="Z824" s="200"/>
      <c r="AA824" s="200"/>
      <c r="AB824" s="200"/>
      <c r="AC824" s="200"/>
      <c r="AD824" s="200"/>
      <c r="AE824" s="200"/>
    </row>
    <row r="825" customFormat="false" ht="12.75" hidden="false" customHeight="true" outlineLevel="0" collapsed="false">
      <c r="A825" s="200"/>
      <c r="B825" s="200"/>
      <c r="C825" s="200"/>
      <c r="D825" s="200"/>
      <c r="E825" s="200"/>
      <c r="F825" s="200"/>
      <c r="G825" s="200"/>
      <c r="H825" s="200"/>
      <c r="I825" s="200"/>
      <c r="J825" s="200"/>
      <c r="K825" s="200"/>
      <c r="L825" s="200"/>
      <c r="M825" s="200"/>
      <c r="N825" s="200"/>
      <c r="O825" s="200"/>
      <c r="P825" s="200"/>
      <c r="Q825" s="200"/>
      <c r="R825" s="200"/>
      <c r="S825" s="200"/>
      <c r="T825" s="200"/>
      <c r="U825" s="200"/>
      <c r="V825" s="200"/>
      <c r="W825" s="200"/>
      <c r="X825" s="200"/>
      <c r="Y825" s="200"/>
      <c r="Z825" s="200"/>
      <c r="AA825" s="200"/>
      <c r="AB825" s="200"/>
      <c r="AC825" s="200"/>
      <c r="AD825" s="200"/>
      <c r="AE825" s="200"/>
    </row>
    <row r="826" customFormat="false" ht="12.75" hidden="false" customHeight="true" outlineLevel="0" collapsed="false">
      <c r="A826" s="200"/>
      <c r="B826" s="200"/>
      <c r="C826" s="200"/>
      <c r="D826" s="200"/>
      <c r="E826" s="200"/>
      <c r="F826" s="200"/>
      <c r="G826" s="200"/>
      <c r="H826" s="200"/>
      <c r="I826" s="200"/>
      <c r="J826" s="200"/>
      <c r="K826" s="200"/>
      <c r="L826" s="200"/>
      <c r="M826" s="200"/>
      <c r="N826" s="200"/>
      <c r="O826" s="200"/>
      <c r="P826" s="200"/>
      <c r="Q826" s="200"/>
      <c r="R826" s="200"/>
      <c r="S826" s="200"/>
      <c r="T826" s="200"/>
      <c r="U826" s="200"/>
      <c r="V826" s="200"/>
      <c r="W826" s="200"/>
      <c r="X826" s="200"/>
      <c r="Y826" s="200"/>
      <c r="Z826" s="200"/>
      <c r="AA826" s="200"/>
      <c r="AB826" s="200"/>
      <c r="AC826" s="200"/>
      <c r="AD826" s="200"/>
      <c r="AE826" s="200"/>
    </row>
    <row r="827" customFormat="false" ht="12.75" hidden="false" customHeight="true" outlineLevel="0" collapsed="false">
      <c r="A827" s="200"/>
      <c r="B827" s="200"/>
      <c r="C827" s="200"/>
      <c r="D827" s="200"/>
      <c r="E827" s="200"/>
      <c r="F827" s="200"/>
      <c r="G827" s="200"/>
      <c r="H827" s="200"/>
      <c r="I827" s="200"/>
      <c r="J827" s="200"/>
      <c r="K827" s="200"/>
      <c r="L827" s="200"/>
      <c r="M827" s="200"/>
      <c r="N827" s="200"/>
      <c r="O827" s="200"/>
      <c r="P827" s="200"/>
      <c r="Q827" s="200"/>
      <c r="R827" s="200"/>
      <c r="S827" s="200"/>
      <c r="T827" s="200"/>
      <c r="U827" s="200"/>
      <c r="V827" s="200"/>
      <c r="W827" s="200"/>
      <c r="X827" s="200"/>
      <c r="Y827" s="200"/>
      <c r="Z827" s="200"/>
      <c r="AA827" s="200"/>
      <c r="AB827" s="200"/>
      <c r="AC827" s="200"/>
      <c r="AD827" s="200"/>
      <c r="AE827" s="200"/>
    </row>
    <row r="828" customFormat="false" ht="12.75" hidden="false" customHeight="true" outlineLevel="0" collapsed="false">
      <c r="A828" s="200"/>
      <c r="B828" s="200"/>
      <c r="C828" s="200"/>
      <c r="D828" s="200"/>
      <c r="E828" s="200"/>
      <c r="F828" s="200"/>
      <c r="G828" s="200"/>
      <c r="H828" s="200"/>
      <c r="I828" s="200"/>
      <c r="J828" s="200"/>
      <c r="K828" s="200"/>
      <c r="L828" s="200"/>
      <c r="M828" s="200"/>
      <c r="N828" s="200"/>
      <c r="O828" s="200"/>
      <c r="P828" s="200"/>
      <c r="Q828" s="200"/>
      <c r="R828" s="200"/>
      <c r="S828" s="200"/>
      <c r="T828" s="200"/>
      <c r="U828" s="200"/>
      <c r="V828" s="200"/>
      <c r="W828" s="200"/>
      <c r="X828" s="200"/>
      <c r="Y828" s="200"/>
      <c r="Z828" s="200"/>
      <c r="AA828" s="200"/>
      <c r="AB828" s="200"/>
      <c r="AC828" s="200"/>
      <c r="AD828" s="200"/>
      <c r="AE828" s="200"/>
    </row>
    <row r="829" customFormat="false" ht="12.75" hidden="false" customHeight="true" outlineLevel="0" collapsed="false">
      <c r="A829" s="200"/>
      <c r="B829" s="200"/>
      <c r="C829" s="200"/>
      <c r="D829" s="200"/>
      <c r="E829" s="200"/>
      <c r="F829" s="200"/>
      <c r="G829" s="200"/>
      <c r="H829" s="200"/>
      <c r="I829" s="200"/>
      <c r="J829" s="200"/>
      <c r="K829" s="200"/>
      <c r="L829" s="200"/>
      <c r="M829" s="200"/>
      <c r="N829" s="200"/>
      <c r="O829" s="200"/>
      <c r="P829" s="200"/>
      <c r="Q829" s="200"/>
      <c r="R829" s="200"/>
      <c r="S829" s="200"/>
      <c r="T829" s="200"/>
      <c r="U829" s="200"/>
      <c r="V829" s="200"/>
      <c r="W829" s="200"/>
      <c r="X829" s="200"/>
      <c r="Y829" s="200"/>
      <c r="Z829" s="200"/>
      <c r="AA829" s="200"/>
      <c r="AB829" s="200"/>
      <c r="AC829" s="200"/>
      <c r="AD829" s="200"/>
      <c r="AE829" s="200"/>
    </row>
    <row r="830" customFormat="false" ht="12.75" hidden="false" customHeight="true" outlineLevel="0" collapsed="false">
      <c r="A830" s="200"/>
      <c r="B830" s="200"/>
      <c r="C830" s="200"/>
      <c r="D830" s="200"/>
      <c r="E830" s="200"/>
      <c r="F830" s="200"/>
      <c r="G830" s="200"/>
      <c r="H830" s="200"/>
      <c r="I830" s="200"/>
      <c r="J830" s="200"/>
      <c r="K830" s="200"/>
      <c r="L830" s="200"/>
      <c r="M830" s="200"/>
      <c r="N830" s="200"/>
      <c r="O830" s="200"/>
      <c r="P830" s="200"/>
      <c r="Q830" s="200"/>
      <c r="R830" s="200"/>
      <c r="S830" s="200"/>
      <c r="T830" s="200"/>
      <c r="U830" s="200"/>
      <c r="V830" s="200"/>
      <c r="W830" s="200"/>
      <c r="X830" s="200"/>
      <c r="Y830" s="200"/>
      <c r="Z830" s="200"/>
      <c r="AA830" s="200"/>
      <c r="AB830" s="200"/>
      <c r="AC830" s="200"/>
      <c r="AD830" s="200"/>
      <c r="AE830" s="200"/>
    </row>
    <row r="831" customFormat="false" ht="12.75" hidden="false" customHeight="true" outlineLevel="0" collapsed="false">
      <c r="A831" s="200"/>
      <c r="B831" s="200"/>
      <c r="C831" s="200"/>
      <c r="D831" s="200"/>
      <c r="E831" s="200"/>
      <c r="F831" s="200"/>
      <c r="G831" s="200"/>
      <c r="H831" s="200"/>
      <c r="I831" s="200"/>
      <c r="J831" s="200"/>
      <c r="K831" s="200"/>
      <c r="L831" s="200"/>
      <c r="M831" s="200"/>
      <c r="N831" s="200"/>
      <c r="O831" s="200"/>
      <c r="P831" s="200"/>
      <c r="Q831" s="200"/>
      <c r="R831" s="200"/>
      <c r="S831" s="200"/>
      <c r="T831" s="200"/>
      <c r="U831" s="200"/>
      <c r="V831" s="200"/>
      <c r="W831" s="200"/>
      <c r="X831" s="200"/>
      <c r="Y831" s="200"/>
      <c r="Z831" s="200"/>
      <c r="AA831" s="200"/>
      <c r="AB831" s="200"/>
      <c r="AC831" s="200"/>
      <c r="AD831" s="200"/>
      <c r="AE831" s="200"/>
    </row>
    <row r="832" customFormat="false" ht="12.75" hidden="false" customHeight="true" outlineLevel="0" collapsed="false">
      <c r="A832" s="200"/>
      <c r="B832" s="200"/>
      <c r="C832" s="200"/>
      <c r="D832" s="200"/>
      <c r="E832" s="200"/>
      <c r="F832" s="200"/>
      <c r="G832" s="200"/>
      <c r="H832" s="200"/>
      <c r="I832" s="200"/>
      <c r="J832" s="200"/>
      <c r="K832" s="200"/>
      <c r="L832" s="200"/>
      <c r="M832" s="200"/>
      <c r="N832" s="200"/>
      <c r="O832" s="200"/>
      <c r="P832" s="200"/>
      <c r="Q832" s="200"/>
      <c r="R832" s="200"/>
      <c r="S832" s="200"/>
      <c r="T832" s="200"/>
      <c r="U832" s="200"/>
      <c r="V832" s="200"/>
      <c r="W832" s="200"/>
      <c r="X832" s="200"/>
      <c r="Y832" s="200"/>
      <c r="Z832" s="200"/>
      <c r="AA832" s="200"/>
      <c r="AB832" s="200"/>
      <c r="AC832" s="200"/>
      <c r="AD832" s="200"/>
      <c r="AE832" s="200"/>
    </row>
    <row r="833" customFormat="false" ht="12.75" hidden="false" customHeight="true" outlineLevel="0" collapsed="false">
      <c r="A833" s="200"/>
      <c r="B833" s="200"/>
      <c r="C833" s="200"/>
      <c r="D833" s="200"/>
      <c r="E833" s="200"/>
      <c r="F833" s="200"/>
      <c r="G833" s="200"/>
      <c r="H833" s="200"/>
      <c r="I833" s="200"/>
      <c r="J833" s="200"/>
      <c r="K833" s="200"/>
      <c r="L833" s="200"/>
      <c r="M833" s="200"/>
      <c r="N833" s="200"/>
      <c r="O833" s="200"/>
      <c r="P833" s="200"/>
      <c r="Q833" s="200"/>
      <c r="R833" s="200"/>
      <c r="S833" s="200"/>
      <c r="T833" s="200"/>
      <c r="U833" s="200"/>
      <c r="V833" s="200"/>
      <c r="W833" s="200"/>
      <c r="X833" s="200"/>
      <c r="Y833" s="200"/>
      <c r="Z833" s="200"/>
      <c r="AA833" s="200"/>
      <c r="AB833" s="200"/>
      <c r="AC833" s="200"/>
      <c r="AD833" s="200"/>
      <c r="AE833" s="200"/>
    </row>
    <row r="834" customFormat="false" ht="12.75" hidden="false" customHeight="true" outlineLevel="0" collapsed="false">
      <c r="A834" s="200"/>
      <c r="B834" s="200"/>
      <c r="C834" s="200"/>
      <c r="D834" s="200"/>
      <c r="E834" s="200"/>
      <c r="F834" s="200"/>
      <c r="G834" s="200"/>
      <c r="H834" s="200"/>
      <c r="I834" s="200"/>
      <c r="J834" s="200"/>
      <c r="K834" s="200"/>
      <c r="L834" s="200"/>
      <c r="M834" s="200"/>
      <c r="N834" s="200"/>
      <c r="O834" s="200"/>
      <c r="P834" s="200"/>
      <c r="Q834" s="200"/>
      <c r="R834" s="200"/>
      <c r="S834" s="200"/>
      <c r="T834" s="200"/>
      <c r="U834" s="200"/>
      <c r="V834" s="200"/>
      <c r="W834" s="200"/>
      <c r="X834" s="200"/>
      <c r="Y834" s="200"/>
      <c r="Z834" s="200"/>
      <c r="AA834" s="200"/>
      <c r="AB834" s="200"/>
      <c r="AC834" s="200"/>
      <c r="AD834" s="200"/>
      <c r="AE834" s="200"/>
    </row>
    <row r="835" customFormat="false" ht="12.75" hidden="false" customHeight="true" outlineLevel="0" collapsed="false">
      <c r="A835" s="200"/>
      <c r="B835" s="200"/>
      <c r="C835" s="200"/>
      <c r="D835" s="200"/>
      <c r="E835" s="200"/>
      <c r="F835" s="200"/>
      <c r="G835" s="200"/>
      <c r="H835" s="200"/>
      <c r="I835" s="200"/>
      <c r="J835" s="200"/>
      <c r="K835" s="200"/>
      <c r="L835" s="200"/>
      <c r="M835" s="200"/>
      <c r="N835" s="200"/>
      <c r="O835" s="200"/>
      <c r="P835" s="200"/>
      <c r="Q835" s="200"/>
      <c r="R835" s="200"/>
      <c r="S835" s="200"/>
      <c r="T835" s="200"/>
      <c r="U835" s="200"/>
      <c r="V835" s="200"/>
      <c r="W835" s="200"/>
      <c r="X835" s="200"/>
      <c r="Y835" s="200"/>
      <c r="Z835" s="200"/>
      <c r="AA835" s="200"/>
      <c r="AB835" s="200"/>
      <c r="AC835" s="200"/>
      <c r="AD835" s="200"/>
      <c r="AE835" s="200"/>
    </row>
    <row r="836" customFormat="false" ht="12.75" hidden="false" customHeight="true" outlineLevel="0" collapsed="false">
      <c r="A836" s="200"/>
      <c r="B836" s="200"/>
      <c r="C836" s="200"/>
      <c r="D836" s="200"/>
      <c r="E836" s="200"/>
      <c r="F836" s="200"/>
      <c r="G836" s="200"/>
      <c r="H836" s="200"/>
      <c r="I836" s="200"/>
      <c r="J836" s="200"/>
      <c r="K836" s="200"/>
      <c r="L836" s="200"/>
      <c r="M836" s="200"/>
      <c r="N836" s="200"/>
      <c r="O836" s="200"/>
      <c r="P836" s="200"/>
      <c r="Q836" s="200"/>
      <c r="R836" s="200"/>
      <c r="S836" s="200"/>
      <c r="T836" s="200"/>
      <c r="U836" s="200"/>
      <c r="V836" s="200"/>
      <c r="W836" s="200"/>
      <c r="X836" s="200"/>
      <c r="Y836" s="200"/>
      <c r="Z836" s="200"/>
      <c r="AA836" s="200"/>
      <c r="AB836" s="200"/>
      <c r="AC836" s="200"/>
      <c r="AD836" s="200"/>
      <c r="AE836" s="200"/>
    </row>
    <row r="837" customFormat="false" ht="12.75" hidden="false" customHeight="true" outlineLevel="0" collapsed="false">
      <c r="A837" s="200"/>
      <c r="B837" s="200"/>
      <c r="C837" s="200"/>
      <c r="D837" s="200"/>
      <c r="E837" s="200"/>
      <c r="F837" s="200"/>
      <c r="G837" s="200"/>
      <c r="H837" s="200"/>
      <c r="I837" s="200"/>
      <c r="J837" s="200"/>
      <c r="K837" s="200"/>
      <c r="L837" s="200"/>
      <c r="M837" s="200"/>
      <c r="N837" s="200"/>
      <c r="O837" s="200"/>
      <c r="P837" s="200"/>
      <c r="Q837" s="200"/>
      <c r="R837" s="200"/>
      <c r="S837" s="200"/>
      <c r="T837" s="200"/>
      <c r="U837" s="200"/>
      <c r="V837" s="200"/>
      <c r="W837" s="200"/>
      <c r="X837" s="200"/>
      <c r="Y837" s="200"/>
      <c r="Z837" s="200"/>
      <c r="AA837" s="200"/>
      <c r="AB837" s="200"/>
      <c r="AC837" s="200"/>
      <c r="AD837" s="200"/>
      <c r="AE837" s="200"/>
    </row>
    <row r="838" customFormat="false" ht="12.75" hidden="false" customHeight="true" outlineLevel="0" collapsed="false">
      <c r="A838" s="200"/>
      <c r="B838" s="200"/>
      <c r="C838" s="200"/>
      <c r="D838" s="200"/>
      <c r="E838" s="200"/>
      <c r="F838" s="200"/>
      <c r="G838" s="200"/>
      <c r="H838" s="200"/>
      <c r="I838" s="200"/>
      <c r="J838" s="200"/>
      <c r="K838" s="200"/>
      <c r="L838" s="200"/>
      <c r="M838" s="200"/>
      <c r="N838" s="200"/>
      <c r="O838" s="200"/>
      <c r="P838" s="200"/>
      <c r="Q838" s="200"/>
      <c r="R838" s="200"/>
      <c r="S838" s="200"/>
      <c r="T838" s="200"/>
      <c r="U838" s="200"/>
      <c r="V838" s="200"/>
      <c r="W838" s="200"/>
      <c r="X838" s="200"/>
      <c r="Y838" s="200"/>
      <c r="Z838" s="200"/>
      <c r="AA838" s="200"/>
      <c r="AB838" s="200"/>
      <c r="AC838" s="200"/>
      <c r="AD838" s="200"/>
      <c r="AE838" s="200"/>
    </row>
    <row r="839" customFormat="false" ht="12.75" hidden="false" customHeight="true" outlineLevel="0" collapsed="false">
      <c r="A839" s="200"/>
      <c r="B839" s="200"/>
      <c r="C839" s="200"/>
      <c r="D839" s="200"/>
      <c r="E839" s="200"/>
      <c r="F839" s="200"/>
      <c r="G839" s="200"/>
      <c r="H839" s="200"/>
      <c r="I839" s="200"/>
      <c r="J839" s="200"/>
      <c r="K839" s="200"/>
      <c r="L839" s="200"/>
      <c r="M839" s="200"/>
      <c r="N839" s="200"/>
      <c r="O839" s="200"/>
      <c r="P839" s="200"/>
      <c r="Q839" s="200"/>
      <c r="R839" s="200"/>
      <c r="S839" s="200"/>
      <c r="T839" s="200"/>
      <c r="U839" s="200"/>
      <c r="V839" s="200"/>
      <c r="W839" s="200"/>
      <c r="X839" s="200"/>
      <c r="Y839" s="200"/>
      <c r="Z839" s="200"/>
      <c r="AA839" s="200"/>
      <c r="AB839" s="200"/>
      <c r="AC839" s="200"/>
      <c r="AD839" s="200"/>
      <c r="AE839" s="200"/>
    </row>
    <row r="840" customFormat="false" ht="12.75" hidden="false" customHeight="true" outlineLevel="0" collapsed="false">
      <c r="A840" s="200"/>
      <c r="B840" s="200"/>
      <c r="C840" s="200"/>
      <c r="D840" s="200"/>
      <c r="E840" s="200"/>
      <c r="F840" s="200"/>
      <c r="G840" s="200"/>
      <c r="H840" s="200"/>
      <c r="I840" s="200"/>
      <c r="J840" s="200"/>
      <c r="K840" s="200"/>
      <c r="L840" s="200"/>
      <c r="M840" s="200"/>
      <c r="N840" s="200"/>
      <c r="O840" s="200"/>
      <c r="P840" s="200"/>
      <c r="Q840" s="200"/>
      <c r="R840" s="200"/>
      <c r="S840" s="200"/>
      <c r="T840" s="200"/>
      <c r="U840" s="200"/>
      <c r="V840" s="200"/>
      <c r="W840" s="200"/>
      <c r="X840" s="200"/>
      <c r="Y840" s="200"/>
      <c r="Z840" s="200"/>
      <c r="AA840" s="200"/>
      <c r="AB840" s="200"/>
      <c r="AC840" s="200"/>
      <c r="AD840" s="200"/>
      <c r="AE840" s="200"/>
    </row>
    <row r="841" customFormat="false" ht="12.75" hidden="false" customHeight="true" outlineLevel="0" collapsed="false">
      <c r="A841" s="200"/>
      <c r="B841" s="200"/>
      <c r="C841" s="200"/>
      <c r="D841" s="200"/>
      <c r="E841" s="200"/>
      <c r="F841" s="200"/>
      <c r="G841" s="200"/>
      <c r="H841" s="200"/>
      <c r="I841" s="200"/>
      <c r="J841" s="200"/>
      <c r="K841" s="200"/>
      <c r="L841" s="200"/>
      <c r="M841" s="200"/>
      <c r="N841" s="200"/>
      <c r="O841" s="200"/>
      <c r="P841" s="200"/>
      <c r="Q841" s="200"/>
      <c r="R841" s="200"/>
      <c r="S841" s="200"/>
      <c r="T841" s="200"/>
      <c r="U841" s="200"/>
      <c r="V841" s="200"/>
      <c r="W841" s="200"/>
      <c r="X841" s="200"/>
      <c r="Y841" s="200"/>
      <c r="Z841" s="200"/>
      <c r="AA841" s="200"/>
      <c r="AB841" s="200"/>
      <c r="AC841" s="200"/>
      <c r="AD841" s="200"/>
      <c r="AE841" s="200"/>
    </row>
    <row r="842" customFormat="false" ht="12.75" hidden="false" customHeight="true" outlineLevel="0" collapsed="false">
      <c r="A842" s="200"/>
      <c r="B842" s="200"/>
      <c r="C842" s="200"/>
      <c r="D842" s="200"/>
      <c r="E842" s="200"/>
      <c r="F842" s="200"/>
      <c r="G842" s="200"/>
      <c r="H842" s="200"/>
      <c r="I842" s="200"/>
      <c r="J842" s="200"/>
      <c r="K842" s="200"/>
      <c r="L842" s="200"/>
      <c r="M842" s="200"/>
      <c r="N842" s="200"/>
      <c r="O842" s="200"/>
      <c r="P842" s="200"/>
      <c r="Q842" s="200"/>
      <c r="R842" s="200"/>
      <c r="S842" s="200"/>
      <c r="T842" s="200"/>
      <c r="U842" s="200"/>
      <c r="V842" s="200"/>
      <c r="W842" s="200"/>
      <c r="X842" s="200"/>
      <c r="Y842" s="200"/>
      <c r="Z842" s="200"/>
      <c r="AA842" s="200"/>
      <c r="AB842" s="200"/>
      <c r="AC842" s="200"/>
      <c r="AD842" s="200"/>
      <c r="AE842" s="200"/>
    </row>
    <row r="843" customFormat="false" ht="12.75" hidden="false" customHeight="true" outlineLevel="0" collapsed="false">
      <c r="A843" s="200"/>
      <c r="B843" s="200"/>
      <c r="C843" s="200"/>
      <c r="D843" s="200"/>
      <c r="E843" s="200"/>
      <c r="F843" s="200"/>
      <c r="G843" s="200"/>
      <c r="H843" s="200"/>
      <c r="I843" s="200"/>
      <c r="J843" s="200"/>
      <c r="K843" s="200"/>
      <c r="L843" s="200"/>
      <c r="M843" s="200"/>
      <c r="N843" s="200"/>
      <c r="O843" s="200"/>
      <c r="P843" s="200"/>
      <c r="Q843" s="200"/>
      <c r="R843" s="200"/>
      <c r="S843" s="200"/>
      <c r="T843" s="200"/>
      <c r="U843" s="200"/>
      <c r="V843" s="200"/>
      <c r="W843" s="200"/>
      <c r="X843" s="200"/>
      <c r="Y843" s="200"/>
      <c r="Z843" s="200"/>
      <c r="AA843" s="200"/>
      <c r="AB843" s="200"/>
      <c r="AC843" s="200"/>
      <c r="AD843" s="200"/>
      <c r="AE843" s="200"/>
    </row>
    <row r="844" customFormat="false" ht="12.75" hidden="false" customHeight="true" outlineLevel="0" collapsed="false">
      <c r="A844" s="200"/>
      <c r="B844" s="200"/>
      <c r="C844" s="200"/>
      <c r="D844" s="200"/>
      <c r="E844" s="200"/>
      <c r="F844" s="200"/>
      <c r="G844" s="200"/>
      <c r="H844" s="200"/>
      <c r="I844" s="200"/>
      <c r="J844" s="200"/>
      <c r="K844" s="200"/>
      <c r="L844" s="200"/>
      <c r="M844" s="200"/>
      <c r="N844" s="200"/>
      <c r="O844" s="200"/>
      <c r="P844" s="200"/>
      <c r="Q844" s="200"/>
      <c r="R844" s="200"/>
      <c r="S844" s="200"/>
      <c r="T844" s="200"/>
      <c r="U844" s="200"/>
      <c r="V844" s="200"/>
      <c r="W844" s="200"/>
      <c r="X844" s="200"/>
      <c r="Y844" s="200"/>
      <c r="Z844" s="200"/>
      <c r="AA844" s="200"/>
      <c r="AB844" s="200"/>
      <c r="AC844" s="200"/>
      <c r="AD844" s="200"/>
      <c r="AE844" s="200"/>
    </row>
    <row r="845" customFormat="false" ht="12.75" hidden="false" customHeight="true" outlineLevel="0" collapsed="false">
      <c r="A845" s="200"/>
      <c r="B845" s="200"/>
      <c r="C845" s="200"/>
      <c r="D845" s="200"/>
      <c r="E845" s="200"/>
      <c r="F845" s="200"/>
      <c r="G845" s="200"/>
      <c r="H845" s="200"/>
      <c r="I845" s="200"/>
      <c r="J845" s="200"/>
      <c r="K845" s="200"/>
      <c r="L845" s="200"/>
      <c r="M845" s="200"/>
      <c r="N845" s="200"/>
      <c r="O845" s="200"/>
      <c r="P845" s="200"/>
      <c r="Q845" s="200"/>
      <c r="R845" s="200"/>
      <c r="S845" s="200"/>
      <c r="T845" s="200"/>
      <c r="U845" s="200"/>
      <c r="V845" s="200"/>
      <c r="W845" s="200"/>
      <c r="X845" s="200"/>
      <c r="Y845" s="200"/>
      <c r="Z845" s="200"/>
      <c r="AA845" s="200"/>
      <c r="AB845" s="200"/>
      <c r="AC845" s="200"/>
      <c r="AD845" s="200"/>
      <c r="AE845" s="200"/>
    </row>
  </sheetData>
  <mergeCells count="3">
    <mergeCell ref="A8:B8"/>
    <mergeCell ref="A9:C9"/>
    <mergeCell ref="A15:D1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showFormulas="false" showGridLines="true" showRowColHeaders="true" showZeros="true" rightToLeft="false" tabSelected="false" showOutlineSymbols="true" defaultGridColor="true" view="normal" topLeftCell="A16" colorId="64" zoomScale="110" zoomScaleNormal="110" zoomScalePageLayoutView="100" workbookViewId="0">
      <selection pane="topLeft" activeCell="A43" activeCellId="0" sqref="A43"/>
    </sheetView>
  </sheetViews>
  <sheetFormatPr defaultColWidth="8.72265625" defaultRowHeight="12.75" zeroHeight="false" outlineLevelRow="0" outlineLevelCol="0"/>
  <cols>
    <col collapsed="false" customWidth="true" hidden="false" outlineLevel="0" max="5" min="5" style="0" width="9.85"/>
  </cols>
  <sheetData>
    <row r="1" customFormat="false" ht="13.5" hidden="false" customHeight="true" outlineLevel="0" collapsed="false">
      <c r="A1" s="210" t="s">
        <v>111</v>
      </c>
      <c r="B1" s="210"/>
      <c r="C1" s="210"/>
      <c r="D1" s="210"/>
      <c r="E1" s="210"/>
      <c r="F1" s="210"/>
      <c r="G1" s="210"/>
      <c r="H1" s="210"/>
      <c r="I1" s="210"/>
    </row>
    <row r="2" customFormat="false" ht="13.5" hidden="false" customHeight="true" outlineLevel="0" collapsed="false">
      <c r="A2" s="210" t="s">
        <v>113</v>
      </c>
      <c r="B2" s="210"/>
      <c r="C2" s="210"/>
      <c r="D2" s="210"/>
      <c r="E2" s="210"/>
      <c r="F2" s="210"/>
      <c r="G2" s="210"/>
      <c r="H2" s="210"/>
      <c r="I2" s="210"/>
    </row>
    <row r="3" customFormat="false" ht="13.5" hidden="false" customHeight="true" outlineLevel="0" collapsed="false">
      <c r="A3" s="211" t="s">
        <v>242</v>
      </c>
      <c r="B3" s="211"/>
      <c r="C3" s="211"/>
      <c r="D3" s="211"/>
      <c r="E3" s="211"/>
      <c r="F3" s="211"/>
      <c r="G3" s="211"/>
      <c r="H3" s="211"/>
      <c r="I3" s="211"/>
    </row>
    <row r="4" customFormat="false" ht="25.5" hidden="false" customHeight="true" outlineLevel="0" collapsed="false">
      <c r="A4" s="212" t="s">
        <v>243</v>
      </c>
      <c r="B4" s="212"/>
      <c r="C4" s="212" t="s">
        <v>244</v>
      </c>
      <c r="D4" s="212"/>
      <c r="E4" s="212" t="s">
        <v>245</v>
      </c>
      <c r="F4" s="212"/>
      <c r="G4" s="213" t="s">
        <v>246</v>
      </c>
      <c r="H4" s="213"/>
      <c r="I4" s="213"/>
    </row>
    <row r="5" customFormat="false" ht="12.75" hidden="false" customHeight="false" outlineLevel="0" collapsed="false">
      <c r="A5" s="214" t="n">
        <f aca="false">'1.Motorista.Maceió'!I33</f>
        <v>2013.9</v>
      </c>
      <c r="B5" s="214"/>
      <c r="C5" s="212" t="n">
        <v>12</v>
      </c>
      <c r="D5" s="212"/>
      <c r="E5" s="214" t="n">
        <f aca="false">'1.Motorista.Maceió'!I71</f>
        <v>8.39125</v>
      </c>
      <c r="F5" s="214"/>
      <c r="G5" s="215" t="n">
        <f aca="false">E5/(A5/C5)</f>
        <v>0.05</v>
      </c>
      <c r="H5" s="215"/>
      <c r="I5" s="215"/>
    </row>
    <row r="6" customFormat="false" ht="38.25" hidden="false" customHeight="true" outlineLevel="0" collapsed="false">
      <c r="A6" s="212" t="s">
        <v>247</v>
      </c>
      <c r="B6" s="212"/>
      <c r="C6" s="212"/>
      <c r="D6" s="212"/>
      <c r="E6" s="212"/>
      <c r="F6" s="212"/>
      <c r="G6" s="212"/>
      <c r="H6" s="212"/>
      <c r="I6" s="212"/>
    </row>
    <row r="7" customFormat="false" ht="13.5" hidden="false" customHeight="true" outlineLevel="0" collapsed="false">
      <c r="A7" s="210" t="s">
        <v>248</v>
      </c>
      <c r="B7" s="210"/>
      <c r="C7" s="210"/>
      <c r="D7" s="210"/>
      <c r="E7" s="210"/>
      <c r="F7" s="210"/>
      <c r="G7" s="210"/>
      <c r="H7" s="210"/>
      <c r="I7" s="210"/>
    </row>
    <row r="8" customFormat="false" ht="13.5" hidden="false" customHeight="true" outlineLevel="0" collapsed="false">
      <c r="A8" s="211" t="s">
        <v>242</v>
      </c>
      <c r="B8" s="211"/>
      <c r="C8" s="211"/>
      <c r="D8" s="211"/>
      <c r="E8" s="211"/>
      <c r="F8" s="211"/>
      <c r="G8" s="211"/>
      <c r="H8" s="211"/>
      <c r="I8" s="211"/>
    </row>
    <row r="9" customFormat="false" ht="90" hidden="false" customHeight="true" outlineLevel="0" collapsed="false">
      <c r="A9" s="212" t="s">
        <v>243</v>
      </c>
      <c r="B9" s="212"/>
      <c r="C9" s="212" t="s">
        <v>249</v>
      </c>
      <c r="D9" s="212" t="s">
        <v>250</v>
      </c>
      <c r="E9" s="212"/>
      <c r="F9" s="212" t="s">
        <v>251</v>
      </c>
      <c r="G9" s="212" t="s">
        <v>245</v>
      </c>
      <c r="H9" s="212"/>
      <c r="I9" s="213" t="s">
        <v>246</v>
      </c>
    </row>
    <row r="10" customFormat="false" ht="12.75" hidden="false" customHeight="false" outlineLevel="0" collapsed="false">
      <c r="A10" s="214" t="n">
        <f aca="false">A5</f>
        <v>2013.9</v>
      </c>
      <c r="B10" s="214"/>
      <c r="C10" s="212" t="n">
        <v>30</v>
      </c>
      <c r="D10" s="212" t="n">
        <v>12</v>
      </c>
      <c r="E10" s="212"/>
      <c r="F10" s="212" t="n">
        <v>7</v>
      </c>
      <c r="G10" s="214" t="n">
        <f aca="false">'1.Motorista.Maceió'!I74</f>
        <v>39.1591666666667</v>
      </c>
      <c r="H10" s="214"/>
      <c r="I10" s="215" t="n">
        <f aca="false">G10/((A10/C10/D10)*F10)</f>
        <v>1</v>
      </c>
    </row>
    <row r="11" customFormat="false" ht="38.25" hidden="false" customHeight="true" outlineLevel="0" collapsed="false">
      <c r="A11" s="212" t="s">
        <v>252</v>
      </c>
      <c r="B11" s="212"/>
      <c r="C11" s="212"/>
      <c r="D11" s="212"/>
      <c r="E11" s="212"/>
      <c r="F11" s="212"/>
      <c r="G11" s="212"/>
      <c r="H11" s="212"/>
      <c r="I11" s="212"/>
    </row>
    <row r="12" customFormat="false" ht="13.5" hidden="false" customHeight="true" outlineLevel="0" collapsed="false">
      <c r="A12" s="212" t="s">
        <v>253</v>
      </c>
      <c r="B12" s="212"/>
      <c r="C12" s="212"/>
      <c r="D12" s="212"/>
      <c r="E12" s="212"/>
      <c r="F12" s="212"/>
      <c r="G12" s="212"/>
      <c r="H12" s="212"/>
      <c r="I12" s="212"/>
    </row>
    <row r="13" customFormat="false" ht="36.75" hidden="false" customHeight="true" outlineLevel="0" collapsed="false">
      <c r="A13" s="216"/>
      <c r="B13" s="216"/>
      <c r="C13" s="216"/>
      <c r="D13" s="216"/>
      <c r="E13" s="216"/>
      <c r="F13" s="216"/>
      <c r="G13" s="216"/>
      <c r="H13" s="216"/>
      <c r="I13" s="216"/>
    </row>
    <row r="14" customFormat="false" ht="13.5" hidden="false" customHeight="true" outlineLevel="0" collapsed="false">
      <c r="A14" s="210" t="s">
        <v>120</v>
      </c>
      <c r="B14" s="210"/>
      <c r="C14" s="210"/>
      <c r="D14" s="210"/>
      <c r="E14" s="210"/>
      <c r="F14" s="210"/>
      <c r="G14" s="210"/>
      <c r="H14" s="210"/>
      <c r="I14" s="210"/>
    </row>
    <row r="15" customFormat="false" ht="13.5" hidden="false" customHeight="true" outlineLevel="0" collapsed="false">
      <c r="A15" s="210" t="s">
        <v>123</v>
      </c>
      <c r="B15" s="210"/>
      <c r="C15" s="210"/>
      <c r="D15" s="210"/>
      <c r="E15" s="210"/>
      <c r="F15" s="210"/>
      <c r="G15" s="210"/>
      <c r="H15" s="210"/>
      <c r="I15" s="210"/>
    </row>
    <row r="16" customFormat="false" ht="13.5" hidden="false" customHeight="true" outlineLevel="0" collapsed="false">
      <c r="A16" s="211" t="s">
        <v>254</v>
      </c>
      <c r="B16" s="211"/>
      <c r="C16" s="211"/>
      <c r="D16" s="211"/>
      <c r="E16" s="211"/>
      <c r="F16" s="211"/>
      <c r="G16" s="211"/>
      <c r="H16" s="211"/>
      <c r="I16" s="211"/>
    </row>
    <row r="17" customFormat="false" ht="39" hidden="false" customHeight="true" outlineLevel="0" collapsed="false">
      <c r="A17" s="212" t="s">
        <v>243</v>
      </c>
      <c r="B17" s="212"/>
      <c r="C17" s="212" t="s">
        <v>255</v>
      </c>
      <c r="D17" s="212"/>
      <c r="E17" s="212" t="s">
        <v>256</v>
      </c>
      <c r="F17" s="212" t="s">
        <v>245</v>
      </c>
      <c r="G17" s="212"/>
      <c r="H17" s="217" t="str">
        <f aca="false">'1.Motorista.Maceió'!B82</f>
        <v>Substituto na cobertura de Ausências Legais</v>
      </c>
      <c r="I17" s="217"/>
    </row>
    <row r="18" customFormat="false" ht="12.75" hidden="false" customHeight="false" outlineLevel="0" collapsed="false">
      <c r="A18" s="214" t="n">
        <f aca="false">A10</f>
        <v>2013.9</v>
      </c>
      <c r="B18" s="214"/>
      <c r="C18" s="212" t="n">
        <v>12</v>
      </c>
      <c r="D18" s="212"/>
      <c r="E18" s="212" t="n">
        <v>30</v>
      </c>
      <c r="F18" s="214" t="n">
        <f aca="false">'1.Motorista.Maceió'!I82</f>
        <v>5.5946142</v>
      </c>
      <c r="G18" s="214"/>
      <c r="H18" s="218" t="n">
        <f aca="false">F18/(A18/C18/E18)</f>
        <v>1.00008</v>
      </c>
      <c r="I18" s="218"/>
    </row>
    <row r="19" customFormat="false" ht="38.25" hidden="false" customHeight="true" outlineLevel="0" collapsed="false">
      <c r="A19" s="212" t="s">
        <v>257</v>
      </c>
      <c r="B19" s="212"/>
      <c r="C19" s="212"/>
      <c r="D19" s="212"/>
      <c r="E19" s="212"/>
      <c r="F19" s="212"/>
      <c r="G19" s="212"/>
      <c r="H19" s="212"/>
      <c r="I19" s="212"/>
    </row>
    <row r="20" customFormat="false" ht="12.75" hidden="false" customHeight="false" outlineLevel="0" collapsed="false">
      <c r="A20" s="213"/>
      <c r="B20" s="213"/>
      <c r="C20" s="213"/>
      <c r="D20" s="213"/>
      <c r="E20" s="213"/>
      <c r="F20" s="213"/>
      <c r="G20" s="213"/>
      <c r="H20" s="213"/>
      <c r="I20" s="213"/>
    </row>
    <row r="21" customFormat="false" ht="13.5" hidden="false" customHeight="true" outlineLevel="0" collapsed="false">
      <c r="A21" s="210" t="s">
        <v>124</v>
      </c>
      <c r="B21" s="210"/>
      <c r="C21" s="210"/>
      <c r="D21" s="210"/>
      <c r="E21" s="210"/>
      <c r="F21" s="210"/>
      <c r="G21" s="210"/>
      <c r="H21" s="210"/>
      <c r="I21" s="210"/>
    </row>
    <row r="22" customFormat="false" ht="25.5" hidden="false" customHeight="true" outlineLevel="0" collapsed="false">
      <c r="A22" s="211" t="s">
        <v>258</v>
      </c>
      <c r="B22" s="211"/>
      <c r="C22" s="211"/>
      <c r="D22" s="211"/>
      <c r="E22" s="211"/>
      <c r="F22" s="211"/>
      <c r="G22" s="211"/>
      <c r="H22" s="211"/>
      <c r="I22" s="211"/>
    </row>
    <row r="23" customFormat="false" ht="64.5" hidden="false" customHeight="true" outlineLevel="0" collapsed="false">
      <c r="A23" s="212" t="s">
        <v>243</v>
      </c>
      <c r="B23" s="212"/>
      <c r="C23" s="212" t="s">
        <v>255</v>
      </c>
      <c r="D23" s="212"/>
      <c r="E23" s="212" t="s">
        <v>256</v>
      </c>
      <c r="F23" s="212" t="s">
        <v>259</v>
      </c>
      <c r="G23" s="212" t="s">
        <v>245</v>
      </c>
      <c r="H23" s="219" t="s">
        <v>260</v>
      </c>
      <c r="I23" s="219"/>
    </row>
    <row r="24" customFormat="false" ht="12.75" hidden="false" customHeight="false" outlineLevel="0" collapsed="false">
      <c r="A24" s="214" t="n">
        <f aca="false">A18</f>
        <v>2013.9</v>
      </c>
      <c r="B24" s="214"/>
      <c r="C24" s="212" t="n">
        <v>12</v>
      </c>
      <c r="D24" s="212"/>
      <c r="E24" s="212" t="n">
        <v>30</v>
      </c>
      <c r="F24" s="212" t="n">
        <v>5</v>
      </c>
      <c r="G24" s="214" t="n">
        <f aca="false">'1.Motorista.Maceió'!I83</f>
        <v>0.4188912</v>
      </c>
      <c r="H24" s="215" t="n">
        <f aca="false">G24/((A24/C24/E24)*F24)</f>
        <v>0.014976</v>
      </c>
      <c r="I24" s="215"/>
    </row>
    <row r="25" customFormat="false" ht="38.25" hidden="false" customHeight="true" outlineLevel="0" collapsed="false">
      <c r="A25" s="212" t="s">
        <v>261</v>
      </c>
      <c r="B25" s="212"/>
      <c r="C25" s="212"/>
      <c r="D25" s="212"/>
      <c r="E25" s="212"/>
      <c r="F25" s="212"/>
      <c r="G25" s="212"/>
      <c r="H25" s="212"/>
      <c r="I25" s="212"/>
    </row>
    <row r="26" customFormat="false" ht="12.75" hidden="false" customHeight="false" outlineLevel="0" collapsed="false">
      <c r="A26" s="213"/>
      <c r="B26" s="213"/>
      <c r="C26" s="213"/>
      <c r="D26" s="213"/>
      <c r="E26" s="213"/>
      <c r="F26" s="213"/>
      <c r="G26" s="213"/>
      <c r="H26" s="213"/>
      <c r="I26" s="213"/>
    </row>
    <row r="27" customFormat="false" ht="13.5" hidden="false" customHeight="true" outlineLevel="0" collapsed="false">
      <c r="A27" s="210" t="s">
        <v>262</v>
      </c>
      <c r="B27" s="210"/>
      <c r="C27" s="210"/>
      <c r="D27" s="210"/>
      <c r="E27" s="210"/>
      <c r="F27" s="210"/>
      <c r="G27" s="210"/>
      <c r="H27" s="210"/>
      <c r="I27" s="210"/>
    </row>
    <row r="28" customFormat="false" ht="25.5" hidden="false" customHeight="true" outlineLevel="0" collapsed="false">
      <c r="A28" s="211" t="s">
        <v>263</v>
      </c>
      <c r="B28" s="211"/>
      <c r="C28" s="211"/>
      <c r="D28" s="211"/>
      <c r="E28" s="211"/>
      <c r="F28" s="211"/>
      <c r="G28" s="211"/>
      <c r="H28" s="211"/>
      <c r="I28" s="211"/>
    </row>
    <row r="29" customFormat="false" ht="64.5" hidden="false" customHeight="true" outlineLevel="0" collapsed="false">
      <c r="A29" s="212" t="s">
        <v>243</v>
      </c>
      <c r="B29" s="212"/>
      <c r="C29" s="212" t="s">
        <v>255</v>
      </c>
      <c r="D29" s="212"/>
      <c r="E29" s="212" t="s">
        <v>256</v>
      </c>
      <c r="F29" s="212" t="s">
        <v>264</v>
      </c>
      <c r="G29" s="212" t="s">
        <v>245</v>
      </c>
      <c r="H29" s="219" t="s">
        <v>265</v>
      </c>
      <c r="I29" s="219"/>
    </row>
    <row r="30" customFormat="false" ht="12.75" hidden="false" customHeight="false" outlineLevel="0" collapsed="false">
      <c r="A30" s="214" t="n">
        <f aca="false">A24</f>
        <v>2013.9</v>
      </c>
      <c r="B30" s="214"/>
      <c r="C30" s="212" t="n">
        <v>12</v>
      </c>
      <c r="D30" s="212"/>
      <c r="E30" s="212" t="n">
        <v>30</v>
      </c>
      <c r="F30" s="212" t="n">
        <v>15</v>
      </c>
      <c r="G30" s="214" t="n">
        <f aca="false">'1.Motorista.Maceió'!I84</f>
        <v>10.0695</v>
      </c>
      <c r="H30" s="215" t="n">
        <f aca="false">G30/((A30/C30/E30)*F30)</f>
        <v>0.12</v>
      </c>
      <c r="I30" s="215"/>
    </row>
    <row r="31" customFormat="false" ht="38.25" hidden="false" customHeight="true" outlineLevel="0" collapsed="false">
      <c r="A31" s="212" t="s">
        <v>266</v>
      </c>
      <c r="B31" s="212"/>
      <c r="C31" s="212"/>
      <c r="D31" s="212"/>
      <c r="E31" s="212"/>
      <c r="F31" s="212"/>
      <c r="G31" s="212"/>
      <c r="H31" s="212"/>
      <c r="I31" s="212"/>
    </row>
    <row r="32" customFormat="false" ht="12.75" hidden="false" customHeight="false" outlineLevel="0" collapsed="false">
      <c r="A32" s="213"/>
      <c r="B32" s="213"/>
      <c r="C32" s="213"/>
      <c r="D32" s="213"/>
      <c r="E32" s="213"/>
      <c r="F32" s="213"/>
      <c r="G32" s="213"/>
      <c r="H32" s="213"/>
      <c r="I32" s="213"/>
    </row>
    <row r="33" customFormat="false" ht="13.5" hidden="false" customHeight="true" outlineLevel="0" collapsed="false">
      <c r="A33" s="210" t="s">
        <v>126</v>
      </c>
      <c r="B33" s="210"/>
      <c r="C33" s="210"/>
      <c r="D33" s="210"/>
      <c r="E33" s="210"/>
      <c r="F33" s="210"/>
      <c r="G33" s="210"/>
      <c r="H33" s="210"/>
      <c r="I33" s="210"/>
    </row>
    <row r="34" customFormat="false" ht="38.25" hidden="false" customHeight="true" outlineLevel="0" collapsed="false">
      <c r="A34" s="211" t="s">
        <v>267</v>
      </c>
      <c r="B34" s="211"/>
      <c r="C34" s="211"/>
      <c r="D34" s="211"/>
      <c r="E34" s="211"/>
      <c r="F34" s="211"/>
      <c r="G34" s="211"/>
      <c r="H34" s="211"/>
      <c r="I34" s="211"/>
    </row>
    <row r="35" customFormat="false" ht="63.75" hidden="false" customHeight="true" outlineLevel="0" collapsed="false">
      <c r="A35" s="212" t="s">
        <v>243</v>
      </c>
      <c r="B35" s="212"/>
      <c r="C35" s="212" t="s">
        <v>268</v>
      </c>
      <c r="D35" s="212"/>
      <c r="E35" s="212" t="s">
        <v>269</v>
      </c>
      <c r="F35" s="212" t="s">
        <v>270</v>
      </c>
      <c r="G35" s="212" t="s">
        <v>245</v>
      </c>
      <c r="H35" s="219" t="s">
        <v>271</v>
      </c>
      <c r="I35" s="219"/>
    </row>
    <row r="36" customFormat="false" ht="12.75" hidden="false" customHeight="false" outlineLevel="0" collapsed="false">
      <c r="A36" s="214" t="n">
        <f aca="false">A30</f>
        <v>2013.9</v>
      </c>
      <c r="B36" s="214"/>
      <c r="C36" s="214" t="n">
        <f aca="false">A36/3</f>
        <v>671.3</v>
      </c>
      <c r="D36" s="214"/>
      <c r="E36" s="212" t="n">
        <v>4</v>
      </c>
      <c r="F36" s="212" t="n">
        <v>12</v>
      </c>
      <c r="G36" s="214" t="n">
        <f aca="false">'1.Motorista.Maceió'!I85</f>
        <v>1.490286</v>
      </c>
      <c r="H36" s="215" t="n">
        <f aca="false">G36/((A36+C36)*(E36/F36)/12)</f>
        <v>0.01998</v>
      </c>
      <c r="I36" s="215"/>
    </row>
    <row r="37" customFormat="false" ht="38.25" hidden="false" customHeight="true" outlineLevel="0" collapsed="false">
      <c r="A37" s="212" t="s">
        <v>272</v>
      </c>
      <c r="B37" s="212"/>
      <c r="C37" s="212"/>
      <c r="D37" s="212"/>
      <c r="E37" s="212"/>
      <c r="F37" s="212"/>
      <c r="G37" s="212"/>
      <c r="H37" s="212"/>
      <c r="I37" s="212"/>
    </row>
    <row r="38" customFormat="false" ht="12.75" hidden="false" customHeight="false" outlineLevel="0" collapsed="false">
      <c r="A38" s="213"/>
      <c r="B38" s="213"/>
      <c r="C38" s="213"/>
      <c r="D38" s="213"/>
      <c r="E38" s="213"/>
      <c r="F38" s="213"/>
      <c r="G38" s="213"/>
      <c r="H38" s="213"/>
      <c r="I38" s="213"/>
    </row>
    <row r="39" customFormat="false" ht="13.5" hidden="false" customHeight="true" outlineLevel="0" collapsed="false">
      <c r="A39" s="220" t="s">
        <v>273</v>
      </c>
      <c r="B39" s="220"/>
      <c r="C39" s="220"/>
      <c r="D39" s="220"/>
      <c r="E39" s="220"/>
      <c r="F39" s="220"/>
      <c r="G39" s="220"/>
      <c r="H39" s="220"/>
      <c r="I39" s="220"/>
    </row>
    <row r="40" customFormat="false" ht="25.5" hidden="false" customHeight="true" outlineLevel="0" collapsed="false">
      <c r="A40" s="221" t="s">
        <v>274</v>
      </c>
      <c r="B40" s="221"/>
      <c r="C40" s="221"/>
      <c r="D40" s="221"/>
      <c r="E40" s="221"/>
      <c r="F40" s="221"/>
      <c r="G40" s="221"/>
      <c r="H40" s="221"/>
      <c r="I40" s="221"/>
    </row>
    <row r="41" customFormat="false" ht="64.5" hidden="false" customHeight="true" outlineLevel="0" collapsed="false">
      <c r="A41" s="212" t="s">
        <v>243</v>
      </c>
      <c r="B41" s="212"/>
      <c r="C41" s="212" t="s">
        <v>255</v>
      </c>
      <c r="D41" s="212"/>
      <c r="E41" s="212" t="s">
        <v>256</v>
      </c>
      <c r="F41" s="212" t="s">
        <v>245</v>
      </c>
      <c r="G41" s="212"/>
      <c r="H41" s="217" t="str">
        <f aca="false">'1.Motorista.Maceió'!B86</f>
        <v>Substituto na cobertura de Outros (especificar)</v>
      </c>
      <c r="I41" s="217"/>
    </row>
    <row r="42" customFormat="false" ht="13.5" hidden="false" customHeight="true" outlineLevel="0" collapsed="false">
      <c r="A42" s="214" t="n">
        <f aca="false">A36</f>
        <v>2013.9</v>
      </c>
      <c r="B42" s="214"/>
      <c r="C42" s="212" t="n">
        <v>12</v>
      </c>
      <c r="D42" s="212"/>
      <c r="E42" s="212" t="n">
        <v>30</v>
      </c>
      <c r="F42" s="214" t="n">
        <f aca="false">'1.Motorista.Maceió'!I86</f>
        <v>5.5946142</v>
      </c>
      <c r="G42" s="214"/>
      <c r="H42" s="218" t="n">
        <f aca="false">F42/(A42/C42/E42)</f>
        <v>1.00008</v>
      </c>
      <c r="I42" s="218"/>
    </row>
    <row r="43" customFormat="false" ht="38.25" hidden="false" customHeight="true" outlineLevel="0" collapsed="false">
      <c r="A43" s="212" t="s">
        <v>275</v>
      </c>
      <c r="B43" s="212"/>
      <c r="C43" s="212"/>
      <c r="D43" s="212"/>
      <c r="E43" s="212"/>
      <c r="F43" s="212"/>
      <c r="G43" s="212"/>
      <c r="H43" s="212"/>
      <c r="I43" s="212"/>
    </row>
  </sheetData>
  <mergeCells count="77">
    <mergeCell ref="A1:I1"/>
    <mergeCell ref="A2:I2"/>
    <mergeCell ref="A3:I3"/>
    <mergeCell ref="A4:B4"/>
    <mergeCell ref="C4:D4"/>
    <mergeCell ref="E4:F4"/>
    <mergeCell ref="G4:I4"/>
    <mergeCell ref="A5:B5"/>
    <mergeCell ref="C5:D5"/>
    <mergeCell ref="E5:F5"/>
    <mergeCell ref="G5:I5"/>
    <mergeCell ref="A6:I6"/>
    <mergeCell ref="A7:I7"/>
    <mergeCell ref="A8:I8"/>
    <mergeCell ref="A9:B9"/>
    <mergeCell ref="D9:E9"/>
    <mergeCell ref="G9:H9"/>
    <mergeCell ref="A10:B10"/>
    <mergeCell ref="D10:E10"/>
    <mergeCell ref="G10:H10"/>
    <mergeCell ref="A11:I11"/>
    <mergeCell ref="A12:I12"/>
    <mergeCell ref="A13:I13"/>
    <mergeCell ref="A14:I14"/>
    <mergeCell ref="A15:I15"/>
    <mergeCell ref="A16:I16"/>
    <mergeCell ref="A17:B17"/>
    <mergeCell ref="C17:D17"/>
    <mergeCell ref="F17:G17"/>
    <mergeCell ref="H17:I17"/>
    <mergeCell ref="A18:B18"/>
    <mergeCell ref="C18:D18"/>
    <mergeCell ref="F18:G18"/>
    <mergeCell ref="H18:I18"/>
    <mergeCell ref="A19:I19"/>
    <mergeCell ref="A20:I20"/>
    <mergeCell ref="A21:I21"/>
    <mergeCell ref="A22:I22"/>
    <mergeCell ref="A23:B23"/>
    <mergeCell ref="C23:D23"/>
    <mergeCell ref="H23:I23"/>
    <mergeCell ref="A24:B24"/>
    <mergeCell ref="C24:D24"/>
    <mergeCell ref="H24:I24"/>
    <mergeCell ref="A25:I25"/>
    <mergeCell ref="A26:I26"/>
    <mergeCell ref="A27:I27"/>
    <mergeCell ref="A28:I28"/>
    <mergeCell ref="A29:B29"/>
    <mergeCell ref="C29:D29"/>
    <mergeCell ref="H29:I29"/>
    <mergeCell ref="A30:B30"/>
    <mergeCell ref="C30:D30"/>
    <mergeCell ref="H30:I30"/>
    <mergeCell ref="A31:I31"/>
    <mergeCell ref="A32:I32"/>
    <mergeCell ref="A33:I33"/>
    <mergeCell ref="A34:I34"/>
    <mergeCell ref="A35:B35"/>
    <mergeCell ref="C35:D35"/>
    <mergeCell ref="H35:I35"/>
    <mergeCell ref="A36:B36"/>
    <mergeCell ref="C36:D36"/>
    <mergeCell ref="H36:I36"/>
    <mergeCell ref="A37:I37"/>
    <mergeCell ref="A38:I38"/>
    <mergeCell ref="A39:I39"/>
    <mergeCell ref="A40:I40"/>
    <mergeCell ref="A41:B41"/>
    <mergeCell ref="C41:D41"/>
    <mergeCell ref="F41:G41"/>
    <mergeCell ref="H41:I41"/>
    <mergeCell ref="A42:B42"/>
    <mergeCell ref="C42:D42"/>
    <mergeCell ref="F42:G42"/>
    <mergeCell ref="H42:I42"/>
    <mergeCell ref="A43:I4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LibreOffice/6.3.1.2$Windows_X86_64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2010-12-08T20:56:29Z</dcterms:created>
  <dc:creator>Jose Jerfson Wanderley da Silva</dc:creator>
  <dc:description/>
  <dc:language>pt-BR</dc:language>
  <cp:lastModifiedBy/>
  <cp:lastPrinted>2024-07-23T23:03:21Z</cp:lastPrinted>
  <dcterms:modified xsi:type="dcterms:W3CDTF">2024-07-24T09:51:26Z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