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1600" windowHeight="9735"/>
  </bookViews>
  <sheets>
    <sheet name="E.P.D" sheetId="2" r:id="rId1"/>
  </sheets>
  <definedNames>
    <definedName name="_xlnm.Print_Area" localSheetId="0">E.P.D!$A$1:$K$111</definedName>
    <definedName name="Z_B165F8FF_A40C_4849_8DBB_B08EB963DE4A_.wvu.PrintArea" localSheetId="0" hidden="1">E.P.D!$A$1:$K$61</definedName>
  </definedNames>
  <calcPr calcId="145621" iterateDelta="1E-4"/>
  <customWorkbookViews>
    <customWorkbookView name="Nídia Maria da Silva - Modo de exibição pessoal" guid="{B165F8FF-A40C-4849-8DBB-B08EB963DE4A}" mergeInterval="0" personalView="1" maximized="1" windowWidth="1436" windowHeight="67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 s="1"/>
  <c r="F20" i="2" l="1"/>
  <c r="H21" i="2"/>
  <c r="I21" i="2" s="1"/>
  <c r="H22" i="2" s="1"/>
  <c r="G94" i="2"/>
  <c r="H94" i="2" s="1"/>
  <c r="G93" i="2"/>
  <c r="H93" i="2" s="1"/>
  <c r="G92" i="2"/>
  <c r="H92" i="2" s="1"/>
  <c r="G84" i="2"/>
  <c r="G83" i="2"/>
  <c r="G82" i="2"/>
  <c r="F21" i="2" l="1"/>
  <c r="I22" i="2"/>
  <c r="F22" i="2" s="1"/>
  <c r="C96" i="2"/>
  <c r="C98" i="2"/>
  <c r="G85" i="2"/>
  <c r="C97" i="2"/>
  <c r="E54" i="2"/>
  <c r="C99" i="2" l="1"/>
  <c r="H101" i="2" s="1"/>
  <c r="H103" i="2" s="1"/>
  <c r="G30" i="2"/>
  <c r="G42" i="2" l="1"/>
  <c r="G32" i="2"/>
  <c r="G41" i="2"/>
  <c r="G31" i="2"/>
  <c r="G40" i="2"/>
  <c r="H40" i="2" s="1"/>
  <c r="H41" i="2" l="1"/>
  <c r="C45" i="2" s="1"/>
  <c r="H42" i="2"/>
  <c r="C44" i="2"/>
  <c r="C46" i="2"/>
  <c r="G33" i="2"/>
  <c r="C47" i="2" l="1"/>
  <c r="H49" i="2" s="1"/>
  <c r="H51" i="2" s="1"/>
</calcChain>
</file>

<file path=xl/sharedStrings.xml><?xml version="1.0" encoding="utf-8"?>
<sst xmlns="http://schemas.openxmlformats.org/spreadsheetml/2006/main" count="76" uniqueCount="52">
  <si>
    <t>Número de semanas</t>
  </si>
  <si>
    <t>Carga horaria semestral</t>
  </si>
  <si>
    <t>Media semanal</t>
  </si>
  <si>
    <t>(Multiplicação do número de semanas letivas de cada semestre letivo pela média da carga horária semanal efetivamente lecionada pelo docente no respectivo semestre.)</t>
  </si>
  <si>
    <t>(Soma dos termos em verde destacados acima.)</t>
  </si>
  <si>
    <t>Total</t>
  </si>
  <si>
    <t>Numero de semanas</t>
  </si>
  <si>
    <t>Carga horária lecionada pelo docente, em horas, no período avaliativo:</t>
  </si>
  <si>
    <t>Assinatura do avaliado</t>
  </si>
  <si>
    <t>Início</t>
  </si>
  <si>
    <t>Término</t>
  </si>
  <si>
    <t>Resultado do item 1 da Atividade Ensino:</t>
  </si>
  <si>
    <r>
      <t xml:space="preserve">Informe as datas de início e fim de cada semestre, de acordo com o calendário acadêmico do respectivo </t>
    </r>
    <r>
      <rPr>
        <i/>
        <sz val="11"/>
        <color theme="1"/>
        <rFont val="Arial"/>
        <family val="2"/>
      </rPr>
      <t>Campus</t>
    </r>
    <r>
      <rPr>
        <sz val="11"/>
        <color theme="1"/>
        <rFont val="Arial"/>
        <family val="2"/>
      </rPr>
      <t xml:space="preserve">, no formato DD/MM/AAAA. </t>
    </r>
  </si>
  <si>
    <t>Nome:</t>
  </si>
  <si>
    <t>SIAPE:</t>
  </si>
  <si>
    <t>Lotação:</t>
  </si>
  <si>
    <t>1ª</t>
  </si>
  <si>
    <t>2ª</t>
  </si>
  <si>
    <t>3ª</t>
  </si>
  <si>
    <t>Data do Efetivo Exercício:</t>
  </si>
  <si>
    <t>IDENTIFICAÇÃO DO AVALIADO</t>
  </si>
  <si>
    <t>INSTRUÇÕES PARA O PREENCHIMENTO</t>
  </si>
  <si>
    <t>CÁLCULO</t>
  </si>
  <si>
    <t>Ano/Semestre</t>
  </si>
  <si>
    <t>2017/1</t>
  </si>
  <si>
    <t>2017/2</t>
  </si>
  <si>
    <t>-</t>
  </si>
  <si>
    <t>EXEMPLO DE PREENCHIMENTO DA MEMÓRIA DE CÁLCULO</t>
  </si>
  <si>
    <t>Período:</t>
  </si>
  <si>
    <t>inicio</t>
  </si>
  <si>
    <t>fim</t>
  </si>
  <si>
    <t>Avaliação (marque com "x"):</t>
  </si>
  <si>
    <t>(12 meses)</t>
  </si>
  <si>
    <t>(8 meses)</t>
  </si>
  <si>
    <t xml:space="preserve">4. O resultado registrado na célula destacada em amarelo deverá ser transcrito para o instrumento avaliativo (Relatório de Atividades). </t>
  </si>
  <si>
    <t>Cálculo das Semanas Letivas Efetivamente Lecionadas pelo Avaliado:</t>
  </si>
  <si>
    <t>02/06/2018 a 01/06/2019</t>
  </si>
  <si>
    <t>02/06/2019 a 01/02/2020</t>
  </si>
  <si>
    <t>01/06/2017 a 01/06/2018</t>
  </si>
  <si>
    <t>Observações importantes!</t>
  </si>
  <si>
    <t>1. Este formulário foi desenvolvido para ser preferencialmente utilizado no aplicativo Microsoft Office Excel. Poderão ocorrer alterações se o arquivo for usado em aplicativos diferentes.</t>
  </si>
  <si>
    <r>
      <t xml:space="preserve">João, docente da UFAL, entrou em efetivo exercício em 01/06/2017 e foi lotado no </t>
    </r>
    <r>
      <rPr>
        <i/>
        <sz val="11"/>
        <color theme="1"/>
        <rFont val="Arial"/>
        <family val="2"/>
      </rPr>
      <t>Campus</t>
    </r>
    <r>
      <rPr>
        <sz val="11"/>
        <color theme="1"/>
        <rFont val="Arial"/>
        <family val="2"/>
      </rPr>
      <t xml:space="preserve"> Arapiraca. Seus períodos avaliativos são, portanto:</t>
    </r>
  </si>
  <si>
    <r>
      <t xml:space="preserve">2. Os campos editáveis deste formulário foram destacados em verde; eles são de preenchimento </t>
    </r>
    <r>
      <rPr>
        <b/>
        <sz val="11"/>
        <rFont val="Arial"/>
        <family val="2"/>
      </rPr>
      <t>OBRIGATÓRIO</t>
    </r>
    <r>
      <rPr>
        <sz val="11"/>
        <rFont val="Arial"/>
        <family val="2"/>
      </rPr>
      <t>. Antes de preenchê-lo, leia o exemplo de cálculo, à folha 02 deste fomulário.</t>
    </r>
  </si>
  <si>
    <t>3. Após o devido preenchimento, o avaliado deverá imprimir e assinar este formulário, e anexá-lo ao respectivo relatório de atividades.</t>
  </si>
  <si>
    <t>Cálculo das Semanas Letivas de Acordo com o Calendário Acadêmico:</t>
  </si>
  <si>
    <t>Informe as datas de início e fim do período lecionado dentro de cada semestre, levando em consideração tanto o período da avaliação de Estágio Probatório como o calendário acadêmico, no formato DD/MM/AAAA.</t>
  </si>
  <si>
    <r>
      <t xml:space="preserve">Concluídos os preenchimentos, João obteve </t>
    </r>
    <r>
      <rPr>
        <b/>
        <sz val="11"/>
        <rFont val="Arial"/>
        <family val="2"/>
      </rPr>
      <t>130</t>
    </r>
    <r>
      <rPr>
        <sz val="11"/>
        <rFont val="Arial"/>
        <family val="2"/>
      </rPr>
      <t xml:space="preserve"> pontos para o item 1 da atividade ensino. Ele transcreveu o resultado para o relatório de atividade, imprimiu esse formulário e anexou ao mesmo.</t>
    </r>
  </si>
  <si>
    <t>João está para entregar o relatório referente à sua 1ª avaliação. Analisando o período da 1ª avaliação e o calendário acadêmico da sua Unidade, João percebeu que ele tinha que considerar em seus cálculos dois semestres letivos: 2017/1 e 2017/2. Ele preencheu os campos do "Cálculo de Semanas Letivas de acordo com o Calendário Acadêmico" com as datas de início e término desses 2 semestres letivos, exatamente como está no calendário acadêmico. Ele, então, inutilizou os campos relacionados ao terceiro semestre, conforme observações abaixo.</t>
  </si>
  <si>
    <t>Cálculo das Semanas Letivas de acordo com o Calendário Acadêmico:</t>
  </si>
  <si>
    <t>Para o cálculo das semanas letivas efetivamente lecionadas, João percebeu que ele só podia incluir aqui o período que ele de fato lecionou, pois apesar do efetivo exercício dele ter sido em junho, ele deveria registrar nesse cálculo como data de início, a data em que ele começou a lecionar, que, no caso dele, coincidiu com a data de início do semestre letivo 2017/1, isto é, 31/07/2017. 
Da mesma forma, ele atentou para o fato de que o período da 1ª avaliação dele terminou antes de finalizar o semestre letivo 2017/2, e que, por isso, ele tinha que colocar como data de término o último dia de aula que ele lecionou dentro do período da avaliação, ou seja, a data de término do período da avaliação que, no caso dele, foi 01/06/2018.
Ele também inutilizou o campo reservado para o 3º semestre nesta tabela, conforme descrito nas observações supracitadas.</t>
  </si>
  <si>
    <r>
      <t xml:space="preserve">É necessário considerar e registrar todo o período lecionado dentro dos semestres, inclusive períodos fracionados, a partir de uma semana, para não ter prejuízo na pontuação correspondente ao período avaliativo. 
Caso seu período avaliativo não inclua 3 semestres letivos, os espaços reservados para outros semestres </t>
    </r>
    <r>
      <rPr>
        <b/>
        <sz val="11"/>
        <color theme="1"/>
        <rFont val="Arial"/>
        <family val="2"/>
      </rPr>
      <t>não</t>
    </r>
    <r>
      <rPr>
        <sz val="11"/>
        <color theme="1"/>
        <rFont val="Arial"/>
        <family val="2"/>
      </rPr>
      <t xml:space="preserve"> devem ficar em branco, pois isso acarreta em erro nas fórmulas. Essas células deverão ser preenchidas da seguinte forma:
</t>
    </r>
    <r>
      <rPr>
        <sz val="11"/>
        <color rgb="FFFF0000"/>
        <rFont val="Arial"/>
        <family val="2"/>
      </rPr>
      <t>Cálculo de Semanas Letivas de acordo com o Calendário Acadêmico</t>
    </r>
    <r>
      <rPr>
        <sz val="11"/>
        <color theme="1"/>
        <rFont val="Arial"/>
        <family val="2"/>
      </rPr>
      <t xml:space="preserve">: A(s) célula(s) de data de início devem ser inutilizadas usando o seguinte preenchimento: </t>
    </r>
    <r>
      <rPr>
        <b/>
        <sz val="11"/>
        <color theme="1"/>
        <rFont val="Arial"/>
        <family val="2"/>
      </rPr>
      <t>01/01/1900</t>
    </r>
    <r>
      <rPr>
        <sz val="11"/>
        <color theme="1"/>
        <rFont val="Arial"/>
        <family val="2"/>
      </rPr>
      <t xml:space="preserve">, para data de início, e </t>
    </r>
    <r>
      <rPr>
        <b/>
        <sz val="11"/>
        <color theme="1"/>
        <rFont val="Arial"/>
        <family val="2"/>
      </rPr>
      <t>01/01/1900</t>
    </r>
    <r>
      <rPr>
        <sz val="11"/>
        <color theme="1"/>
        <rFont val="Arial"/>
        <family val="2"/>
      </rPr>
      <t xml:space="preserve">, para data de término, conforme o exemplo abaixo. A célula referente ao "Ano/Semestre" deve ser preenchida com um traço </t>
    </r>
    <r>
      <rPr>
        <b/>
        <sz val="11"/>
        <color theme="1"/>
        <rFont val="Arial"/>
        <family val="2"/>
      </rPr>
      <t xml:space="preserve"> "-"</t>
    </r>
    <r>
      <rPr>
        <sz val="11"/>
        <color theme="1"/>
        <rFont val="Arial"/>
        <family val="2"/>
      </rPr>
      <t xml:space="preserve">.
</t>
    </r>
    <r>
      <rPr>
        <sz val="11"/>
        <color rgb="FFFF0000"/>
        <rFont val="Arial"/>
        <family val="2"/>
      </rPr>
      <t>Cálculo das Semanas Letivas Efetivamente Lecionadas pelo Avaliado</t>
    </r>
    <r>
      <rPr>
        <sz val="11"/>
        <color theme="1"/>
        <rFont val="Arial"/>
        <family val="2"/>
      </rPr>
      <t xml:space="preserve">: A(s) célula(s) de data de início devem ser inutilizadas usando o seguinte preenchimento: </t>
    </r>
    <r>
      <rPr>
        <b/>
        <sz val="11"/>
        <color theme="1"/>
        <rFont val="Arial"/>
        <family val="2"/>
      </rPr>
      <t>01/01/1900</t>
    </r>
    <r>
      <rPr>
        <sz val="11"/>
        <color theme="1"/>
        <rFont val="Arial"/>
        <family val="2"/>
      </rPr>
      <t xml:space="preserve">, para data de início, e </t>
    </r>
    <r>
      <rPr>
        <b/>
        <sz val="11"/>
        <color theme="1"/>
        <rFont val="Arial"/>
        <family val="2"/>
      </rPr>
      <t>08/01/1900</t>
    </r>
    <r>
      <rPr>
        <sz val="11"/>
        <color theme="1"/>
        <rFont val="Arial"/>
        <family val="2"/>
      </rPr>
      <t xml:space="preserve">, para data de término, conforme o exemplo abaixo. A célula referente ao "Ano/Semestre" deve ser preenchida com um traço  </t>
    </r>
    <r>
      <rPr>
        <b/>
        <sz val="11"/>
        <color theme="1"/>
        <rFont val="Arial"/>
        <family val="2"/>
      </rPr>
      <t>"-"</t>
    </r>
    <r>
      <rPr>
        <sz val="11"/>
        <color theme="1"/>
        <rFont val="Arial"/>
        <family val="2"/>
      </rPr>
      <t xml:space="preserve">, e o respectivo campo de carga horária deve ser preenchido com o número </t>
    </r>
    <r>
      <rPr>
        <b/>
        <sz val="11"/>
        <color theme="1"/>
        <rFont val="Arial"/>
        <family val="2"/>
      </rPr>
      <t>0 (zero)</t>
    </r>
    <r>
      <rPr>
        <sz val="11"/>
        <color theme="1"/>
        <rFont val="Arial"/>
        <family val="2"/>
      </rPr>
      <t xml:space="preserve">. 
</t>
    </r>
    <r>
      <rPr>
        <b/>
        <sz val="11"/>
        <color theme="1"/>
        <rFont val="Arial"/>
        <family val="2"/>
      </rPr>
      <t>Esse procedimento evita erro nas fórmulas do Excel sem alterar o resultado do cálculo.</t>
    </r>
  </si>
  <si>
    <r>
      <rPr>
        <b/>
        <sz val="14"/>
        <rFont val="Arial"/>
        <family val="2"/>
      </rPr>
      <t>ANEXO V</t>
    </r>
    <r>
      <rPr>
        <sz val="11"/>
        <rFont val="Arial"/>
        <family val="2"/>
      </rPr>
      <t xml:space="preserve">
PRO-REITORIA DE GESTÃO DE PESSOAS E DO TRABALHO
Coordenadoria de Desenvolvimento de Pessoas
Setor de Avaliação de Desempenho
avaliação.cdrh@progep.ufal.br
3214-1885
Estágio Probatório Docente
</t>
    </r>
    <r>
      <rPr>
        <b/>
        <sz val="11"/>
        <rFont val="Arial"/>
        <family val="2"/>
      </rPr>
      <t>Memória de Cálculo do item 1 da Atividade Ensino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(Atividade Clássica e formal de disciplinas em sala de aula, nos cursos de graduação ou pós-graduação.)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</si>
</sst>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yy"/>
  </numFmts>
  <fonts count="2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E0B4"/>
        <bgColor rgb="FFD9D9D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3" fillId="0" borderId="8" xfId="0" applyNumberFormat="1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/>
    </xf>
    <xf numFmtId="14" fontId="1" fillId="0" borderId="0" xfId="0" applyNumberFormat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14" fontId="12" fillId="0" borderId="0" xfId="0" applyNumberFormat="1" applyFont="1" applyAlignment="1" applyProtection="1">
      <alignment horizontal="left" vertical="center"/>
    </xf>
    <xf numFmtId="14" fontId="11" fillId="0" borderId="0" xfId="0" applyNumberFormat="1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165" fontId="15" fillId="6" borderId="1" xfId="0" applyNumberFormat="1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Protection="1"/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14" fontId="3" fillId="3" borderId="5" xfId="0" applyNumberFormat="1" applyFont="1" applyFill="1" applyBorder="1" applyAlignment="1" applyProtection="1">
      <alignment horizontal="left" vertical="center"/>
      <protection locked="0"/>
    </xf>
    <xf numFmtId="14" fontId="3" fillId="3" borderId="2" xfId="0" applyNumberFormat="1" applyFont="1" applyFill="1" applyBorder="1" applyAlignment="1" applyProtection="1">
      <alignment horizontal="left" vertical="center"/>
      <protection locked="0"/>
    </xf>
    <xf numFmtId="14" fontId="3" fillId="3" borderId="6" xfId="0" applyNumberFormat="1" applyFont="1" applyFill="1" applyBorder="1" applyAlignment="1" applyProtection="1">
      <alignment horizontal="left" vertical="center"/>
      <protection locked="0"/>
    </xf>
    <xf numFmtId="14" fontId="3" fillId="3" borderId="7" xfId="0" applyNumberFormat="1" applyFont="1" applyFill="1" applyBorder="1" applyAlignment="1" applyProtection="1">
      <alignment horizontal="left" vertical="center"/>
      <protection locked="0"/>
    </xf>
    <xf numFmtId="14" fontId="3" fillId="3" borderId="3" xfId="0" applyNumberFormat="1" applyFont="1" applyFill="1" applyBorder="1" applyAlignment="1" applyProtection="1">
      <alignment horizontal="left" vertical="center"/>
      <protection locked="0"/>
    </xf>
    <xf numFmtId="14" fontId="3" fillId="3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N120"/>
  <sheetViews>
    <sheetView showGridLines="0" tabSelected="1" zoomScale="120" zoomScaleNormal="120" zoomScaleSheetLayoutView="90" workbookViewId="0">
      <selection activeCell="E31" sqref="E31"/>
    </sheetView>
  </sheetViews>
  <sheetFormatPr defaultRowHeight="14.25" x14ac:dyDescent="0.2"/>
  <cols>
    <col min="1" max="1" width="8.140625" style="2" customWidth="1"/>
    <col min="2" max="2" width="9.5703125" style="2" customWidth="1"/>
    <col min="3" max="3" width="13.42578125" style="2" customWidth="1"/>
    <col min="4" max="4" width="14.42578125" style="2" customWidth="1"/>
    <col min="5" max="5" width="13" style="2" customWidth="1"/>
    <col min="6" max="6" width="13.7109375" style="2" customWidth="1"/>
    <col min="7" max="7" width="15.140625" style="2" customWidth="1"/>
    <col min="8" max="8" width="11.5703125" style="2" customWidth="1"/>
    <col min="9" max="9" width="10.85546875" style="2" customWidth="1"/>
    <col min="10" max="11" width="12.28515625" style="2" bestFit="1" customWidth="1"/>
    <col min="12" max="12" width="19.140625" style="2" bestFit="1" customWidth="1"/>
    <col min="13" max="13" width="22.140625" style="2" bestFit="1" customWidth="1"/>
    <col min="14" max="14" width="14.5703125" style="2" bestFit="1" customWidth="1"/>
    <col min="15" max="16384" width="9.140625" style="2"/>
  </cols>
  <sheetData>
    <row r="1" spans="2:10" ht="180" customHeight="1" x14ac:dyDescent="0.2">
      <c r="B1" s="74" t="s">
        <v>51</v>
      </c>
      <c r="C1" s="75"/>
      <c r="D1" s="75"/>
      <c r="E1" s="75"/>
      <c r="F1" s="75"/>
      <c r="G1" s="75"/>
      <c r="H1" s="75"/>
      <c r="I1" s="75"/>
      <c r="J1" s="75"/>
    </row>
    <row r="2" spans="2:10" ht="21" customHeight="1" x14ac:dyDescent="0.2">
      <c r="B2" s="18"/>
      <c r="C2" s="19"/>
      <c r="D2" s="27"/>
      <c r="E2" s="19"/>
      <c r="F2" s="19"/>
      <c r="G2" s="19"/>
      <c r="H2" s="19"/>
      <c r="I2" s="19"/>
      <c r="J2" s="19"/>
    </row>
    <row r="3" spans="2:10" ht="17.25" customHeight="1" x14ac:dyDescent="0.2">
      <c r="B3" s="86" t="s">
        <v>21</v>
      </c>
      <c r="C3" s="86"/>
      <c r="D3" s="86"/>
      <c r="E3" s="86"/>
      <c r="F3" s="86"/>
      <c r="G3" s="86"/>
      <c r="H3" s="86"/>
      <c r="I3" s="86"/>
      <c r="J3" s="86"/>
    </row>
    <row r="4" spans="2:10" ht="21" customHeight="1" x14ac:dyDescent="0.2">
      <c r="B4" s="55"/>
      <c r="C4" s="83" t="s">
        <v>40</v>
      </c>
      <c r="D4" s="84"/>
      <c r="E4" s="84"/>
      <c r="F4" s="84"/>
      <c r="G4" s="84"/>
      <c r="H4" s="84"/>
      <c r="I4" s="84"/>
      <c r="J4" s="84"/>
    </row>
    <row r="5" spans="2:10" ht="14.25" customHeight="1" x14ac:dyDescent="0.2">
      <c r="B5" s="55"/>
      <c r="C5" s="84"/>
      <c r="D5" s="84"/>
      <c r="E5" s="84"/>
      <c r="F5" s="84"/>
      <c r="G5" s="84"/>
      <c r="H5" s="84"/>
      <c r="I5" s="84"/>
      <c r="J5" s="84"/>
    </row>
    <row r="6" spans="2:10" ht="17.25" customHeight="1" x14ac:dyDescent="0.2">
      <c r="B6" s="40"/>
      <c r="C6" s="62" t="s">
        <v>42</v>
      </c>
      <c r="D6" s="62"/>
      <c r="E6" s="62"/>
      <c r="F6" s="62"/>
      <c r="G6" s="62"/>
      <c r="H6" s="62"/>
      <c r="I6" s="62"/>
      <c r="J6" s="62"/>
    </row>
    <row r="7" spans="2:10" ht="17.25" customHeight="1" x14ac:dyDescent="0.2">
      <c r="B7" s="18"/>
      <c r="C7" s="62"/>
      <c r="D7" s="62"/>
      <c r="E7" s="62"/>
      <c r="F7" s="62"/>
      <c r="G7" s="62"/>
      <c r="H7" s="62"/>
      <c r="I7" s="62"/>
      <c r="J7" s="62"/>
    </row>
    <row r="8" spans="2:10" ht="17.25" customHeight="1" x14ac:dyDescent="0.2">
      <c r="B8" s="18"/>
      <c r="C8" s="62" t="s">
        <v>43</v>
      </c>
      <c r="D8" s="62"/>
      <c r="E8" s="62"/>
      <c r="F8" s="62"/>
      <c r="G8" s="62"/>
      <c r="H8" s="62"/>
      <c r="I8" s="62"/>
      <c r="J8" s="62"/>
    </row>
    <row r="9" spans="2:10" ht="17.25" customHeight="1" x14ac:dyDescent="0.2">
      <c r="B9" s="18"/>
      <c r="C9" s="62"/>
      <c r="D9" s="62"/>
      <c r="E9" s="62"/>
      <c r="F9" s="62"/>
      <c r="G9" s="62"/>
      <c r="H9" s="62"/>
      <c r="I9" s="62"/>
      <c r="J9" s="62"/>
    </row>
    <row r="10" spans="2:10" ht="17.25" customHeight="1" x14ac:dyDescent="0.2">
      <c r="B10" s="39"/>
      <c r="C10" s="62" t="s">
        <v>34</v>
      </c>
      <c r="D10" s="62"/>
      <c r="E10" s="62"/>
      <c r="F10" s="62"/>
      <c r="G10" s="62"/>
      <c r="H10" s="62"/>
      <c r="I10" s="62"/>
      <c r="J10" s="62"/>
    </row>
    <row r="11" spans="2:10" ht="17.25" customHeight="1" x14ac:dyDescent="0.2">
      <c r="B11" s="39"/>
      <c r="C11" s="62"/>
      <c r="D11" s="62"/>
      <c r="E11" s="62"/>
      <c r="F11" s="62"/>
      <c r="G11" s="62"/>
      <c r="H11" s="62"/>
      <c r="I11" s="62"/>
      <c r="J11" s="62"/>
    </row>
    <row r="12" spans="2:10" ht="17.25" customHeight="1" x14ac:dyDescent="0.2">
      <c r="B12" s="18"/>
      <c r="C12" s="23"/>
      <c r="D12" s="26"/>
      <c r="E12" s="23"/>
      <c r="F12" s="23"/>
      <c r="G12" s="23"/>
      <c r="H12" s="23"/>
      <c r="I12" s="23"/>
      <c r="J12" s="23"/>
    </row>
    <row r="13" spans="2:10" ht="20.25" customHeight="1" x14ac:dyDescent="0.2">
      <c r="B13" s="79" t="s">
        <v>20</v>
      </c>
      <c r="C13" s="79"/>
      <c r="D13" s="79"/>
      <c r="E13" s="79"/>
      <c r="F13" s="79"/>
      <c r="G13" s="79"/>
      <c r="H13" s="79"/>
      <c r="I13" s="79"/>
      <c r="J13" s="79"/>
    </row>
    <row r="14" spans="2:10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2:10" ht="18" customHeight="1" x14ac:dyDescent="0.2">
      <c r="B15" s="22" t="s">
        <v>13</v>
      </c>
      <c r="C15" s="85"/>
      <c r="D15" s="85"/>
      <c r="E15" s="85"/>
      <c r="F15" s="85"/>
      <c r="G15" s="85"/>
      <c r="H15" s="85"/>
      <c r="I15" s="85"/>
      <c r="J15" s="85"/>
    </row>
    <row r="16" spans="2:10" ht="18" customHeight="1" x14ac:dyDescent="0.2">
      <c r="B16" s="22" t="s">
        <v>14</v>
      </c>
      <c r="C16" s="85"/>
      <c r="D16" s="85"/>
      <c r="E16" s="85"/>
      <c r="F16" s="85"/>
      <c r="G16" s="94" t="s">
        <v>19</v>
      </c>
      <c r="H16" s="95"/>
      <c r="I16" s="96"/>
      <c r="J16" s="97"/>
    </row>
    <row r="17" spans="2:12" ht="18" customHeight="1" x14ac:dyDescent="0.2">
      <c r="B17" s="22" t="s">
        <v>15</v>
      </c>
      <c r="C17" s="85"/>
      <c r="D17" s="85"/>
      <c r="E17" s="85"/>
      <c r="F17" s="85"/>
      <c r="G17" s="94"/>
      <c r="H17" s="98"/>
      <c r="I17" s="99"/>
      <c r="J17" s="100"/>
    </row>
    <row r="18" spans="2:12" x14ac:dyDescent="0.2">
      <c r="F18" s="20"/>
      <c r="G18" s="20"/>
      <c r="H18" s="20"/>
      <c r="I18" s="20"/>
      <c r="J18" s="1"/>
    </row>
    <row r="19" spans="2:12" x14ac:dyDescent="0.2">
      <c r="D19" s="64" t="s">
        <v>31</v>
      </c>
      <c r="E19" s="64"/>
      <c r="F19" s="65" t="s">
        <v>28</v>
      </c>
      <c r="G19" s="65"/>
      <c r="H19" s="48" t="s">
        <v>29</v>
      </c>
      <c r="I19" s="48" t="s">
        <v>30</v>
      </c>
      <c r="J19" s="1"/>
    </row>
    <row r="20" spans="2:12" ht="15" x14ac:dyDescent="0.2">
      <c r="D20" s="21" t="s">
        <v>16</v>
      </c>
      <c r="E20" s="24"/>
      <c r="F20" s="63" t="str">
        <f>CONCATENATE(TEXT(H20,"DD/MM/AAAA")," a ",TEXT(I20,"DD/MM/AAAA"))</f>
        <v>00/01/1900 a 31/12/1900</v>
      </c>
      <c r="G20" s="63"/>
      <c r="H20" s="49">
        <f>H16</f>
        <v>0</v>
      </c>
      <c r="I20" s="49">
        <f>EDATE(H20,12)</f>
        <v>366</v>
      </c>
      <c r="J20" s="1"/>
    </row>
    <row r="21" spans="2:12" ht="15" x14ac:dyDescent="0.2">
      <c r="D21" s="5" t="s">
        <v>17</v>
      </c>
      <c r="E21" s="24"/>
      <c r="F21" s="63" t="str">
        <f t="shared" ref="F21:F22" si="0">CONCATENATE(TEXT(H21,"DD/MM/AAAA")," a ",TEXT(I21,"DD/MM/AAAA"))</f>
        <v>01/01/1901 a 31/12/1901</v>
      </c>
      <c r="G21" s="63"/>
      <c r="H21" s="50">
        <f>I20+1</f>
        <v>367</v>
      </c>
      <c r="I21" s="49">
        <f>EDATE(H21-1,12)</f>
        <v>731</v>
      </c>
      <c r="J21" s="1"/>
    </row>
    <row r="22" spans="2:12" ht="15" x14ac:dyDescent="0.25">
      <c r="D22" s="5" t="s">
        <v>18</v>
      </c>
      <c r="E22" s="25"/>
      <c r="F22" s="63" t="str">
        <f t="shared" si="0"/>
        <v>01/01/1902 a 31/08/1902</v>
      </c>
      <c r="G22" s="63"/>
      <c r="H22" s="50">
        <f>I21+1</f>
        <v>732</v>
      </c>
      <c r="I22" s="49">
        <f>EDATE(H22-1,8)</f>
        <v>974</v>
      </c>
      <c r="J22" s="1"/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2" ht="17.25" customHeight="1" x14ac:dyDescent="0.2">
      <c r="B24" s="79" t="s">
        <v>22</v>
      </c>
      <c r="C24" s="79"/>
      <c r="D24" s="79"/>
      <c r="E24" s="79"/>
      <c r="F24" s="79"/>
      <c r="G24" s="79"/>
      <c r="H24" s="79"/>
      <c r="I24" s="79"/>
      <c r="J24" s="79"/>
      <c r="K24" s="3"/>
      <c r="L24" s="3"/>
    </row>
    <row r="25" spans="2:12" ht="17.25" customHeight="1" x14ac:dyDescent="0.2">
      <c r="B25" s="82" t="s">
        <v>44</v>
      </c>
      <c r="C25" s="82"/>
      <c r="D25" s="82"/>
      <c r="E25" s="82"/>
      <c r="F25" s="82"/>
      <c r="G25" s="82"/>
      <c r="H25" s="82"/>
      <c r="I25" s="82"/>
      <c r="J25" s="82"/>
      <c r="K25" s="3"/>
      <c r="L25" s="3"/>
    </row>
    <row r="26" spans="2:12" x14ac:dyDescent="0.2">
      <c r="B26" s="78" t="s">
        <v>12</v>
      </c>
      <c r="C26" s="78"/>
      <c r="D26" s="78"/>
      <c r="E26" s="78"/>
      <c r="F26" s="78"/>
      <c r="G26" s="78"/>
      <c r="H26" s="78"/>
      <c r="I26" s="78"/>
      <c r="J26" s="78"/>
      <c r="K26" s="3"/>
      <c r="L26" s="3"/>
    </row>
    <row r="27" spans="2:12" x14ac:dyDescent="0.2">
      <c r="B27" s="78"/>
      <c r="C27" s="78"/>
      <c r="D27" s="78"/>
      <c r="E27" s="78"/>
      <c r="F27" s="78"/>
      <c r="G27" s="78"/>
      <c r="H27" s="78"/>
      <c r="I27" s="78"/>
      <c r="J27" s="78"/>
      <c r="K27" s="3"/>
      <c r="L27" s="3"/>
    </row>
    <row r="28" spans="2:12" x14ac:dyDescent="0.2">
      <c r="B28" s="1"/>
      <c r="C28" s="1"/>
      <c r="D28" s="1"/>
      <c r="E28" s="1"/>
      <c r="F28" s="1"/>
      <c r="G28" s="1"/>
      <c r="H28" s="1"/>
      <c r="I28" s="4"/>
      <c r="J28" s="4"/>
      <c r="K28" s="3"/>
      <c r="L28" s="3"/>
    </row>
    <row r="29" spans="2:12" ht="27.75" customHeight="1" x14ac:dyDescent="0.2">
      <c r="B29" s="1"/>
      <c r="C29" s="29"/>
      <c r="D29" s="28" t="s">
        <v>23</v>
      </c>
      <c r="E29" s="5" t="s">
        <v>9</v>
      </c>
      <c r="F29" s="5" t="s">
        <v>10</v>
      </c>
      <c r="G29" s="6" t="s">
        <v>0</v>
      </c>
      <c r="H29" s="1"/>
      <c r="I29" s="4"/>
      <c r="J29" s="4"/>
      <c r="K29" s="3"/>
      <c r="L29" s="3"/>
    </row>
    <row r="30" spans="2:12" ht="15" x14ac:dyDescent="0.2">
      <c r="B30" s="1"/>
      <c r="C30" s="30"/>
      <c r="D30" s="57"/>
      <c r="E30" s="60"/>
      <c r="F30" s="60"/>
      <c r="G30" s="7">
        <f>ROUNDUP((F30-E30)/7,1)</f>
        <v>0</v>
      </c>
      <c r="H30" s="1"/>
      <c r="I30" s="4"/>
      <c r="J30" s="4"/>
      <c r="K30" s="3"/>
      <c r="L30" s="3"/>
    </row>
    <row r="31" spans="2:12" ht="15" x14ac:dyDescent="0.2">
      <c r="B31" s="1"/>
      <c r="C31" s="4"/>
      <c r="D31" s="58"/>
      <c r="E31" s="60"/>
      <c r="F31" s="60"/>
      <c r="G31" s="7">
        <f t="shared" ref="G31:G32" si="1">ROUNDUP((F31-E31)/7,1)</f>
        <v>0</v>
      </c>
      <c r="H31" s="4"/>
      <c r="I31" s="8"/>
      <c r="J31" s="8"/>
      <c r="K31" s="9"/>
      <c r="L31" s="9"/>
    </row>
    <row r="32" spans="2:12" ht="15" x14ac:dyDescent="0.2">
      <c r="B32" s="1"/>
      <c r="C32" s="4"/>
      <c r="D32" s="58"/>
      <c r="E32" s="60"/>
      <c r="F32" s="60"/>
      <c r="G32" s="7">
        <f t="shared" si="1"/>
        <v>0</v>
      </c>
      <c r="H32" s="4"/>
      <c r="I32" s="10"/>
      <c r="J32" s="10"/>
      <c r="K32" s="11"/>
      <c r="L32" s="11"/>
    </row>
    <row r="33" spans="2:14" x14ac:dyDescent="0.2">
      <c r="B33" s="1"/>
      <c r="C33" s="1"/>
      <c r="D33" s="1"/>
      <c r="E33" s="4"/>
      <c r="F33" s="12" t="s">
        <v>5</v>
      </c>
      <c r="G33" s="7">
        <f>SUM(G30:G32)</f>
        <v>0</v>
      </c>
      <c r="H33" s="4"/>
      <c r="I33" s="10"/>
      <c r="J33" s="10"/>
      <c r="K33" s="11"/>
      <c r="L33" s="11"/>
    </row>
    <row r="34" spans="2:14" x14ac:dyDescent="0.2">
      <c r="B34" s="1"/>
      <c r="C34" s="1"/>
      <c r="D34" s="1"/>
      <c r="E34" s="1"/>
      <c r="F34" s="1"/>
      <c r="G34" s="4"/>
      <c r="H34" s="4"/>
      <c r="I34" s="10"/>
      <c r="J34" s="10"/>
      <c r="K34" s="11"/>
      <c r="L34" s="11"/>
    </row>
    <row r="35" spans="2:14" ht="18" customHeight="1" x14ac:dyDescent="0.2">
      <c r="B35" s="80" t="s">
        <v>35</v>
      </c>
      <c r="C35" s="80"/>
      <c r="D35" s="80"/>
      <c r="E35" s="80"/>
      <c r="F35" s="80"/>
      <c r="G35" s="80"/>
      <c r="H35" s="80"/>
      <c r="I35" s="80"/>
      <c r="J35" s="80"/>
      <c r="K35" s="11"/>
      <c r="L35" s="11"/>
    </row>
    <row r="36" spans="2:14" x14ac:dyDescent="0.2">
      <c r="B36" s="73" t="s">
        <v>45</v>
      </c>
      <c r="C36" s="73"/>
      <c r="D36" s="73"/>
      <c r="E36" s="73"/>
      <c r="F36" s="73"/>
      <c r="G36" s="73"/>
      <c r="H36" s="73"/>
      <c r="I36" s="73"/>
      <c r="J36" s="73"/>
      <c r="K36" s="11"/>
      <c r="L36" s="11"/>
    </row>
    <row r="37" spans="2:14" x14ac:dyDescent="0.2">
      <c r="B37" s="73"/>
      <c r="C37" s="73"/>
      <c r="D37" s="73"/>
      <c r="E37" s="73"/>
      <c r="F37" s="73"/>
      <c r="G37" s="73"/>
      <c r="H37" s="73"/>
      <c r="I37" s="73"/>
      <c r="J37" s="73"/>
      <c r="K37" s="11"/>
      <c r="L37" s="11"/>
    </row>
    <row r="38" spans="2:14" x14ac:dyDescent="0.2">
      <c r="B38" s="1"/>
      <c r="C38" s="1"/>
      <c r="D38" s="1"/>
      <c r="E38" s="1"/>
      <c r="F38" s="1"/>
      <c r="G38" s="1"/>
      <c r="H38" s="1"/>
      <c r="I38" s="1"/>
      <c r="J38" s="10"/>
      <c r="K38" s="11"/>
      <c r="L38" s="11"/>
    </row>
    <row r="39" spans="2:14" ht="29.25" customHeight="1" x14ac:dyDescent="0.2">
      <c r="B39" s="1"/>
      <c r="C39" s="28" t="s">
        <v>23</v>
      </c>
      <c r="D39" s="5" t="s">
        <v>9</v>
      </c>
      <c r="E39" s="5" t="s">
        <v>10</v>
      </c>
      <c r="F39" s="13" t="s">
        <v>1</v>
      </c>
      <c r="G39" s="6" t="s">
        <v>6</v>
      </c>
      <c r="H39" s="6" t="s">
        <v>2</v>
      </c>
      <c r="J39" s="1"/>
    </row>
    <row r="40" spans="2:14" ht="15" x14ac:dyDescent="0.2">
      <c r="B40" s="1"/>
      <c r="C40" s="57"/>
      <c r="D40" s="60"/>
      <c r="E40" s="60"/>
      <c r="F40" s="58"/>
      <c r="G40" s="7">
        <f>ROUNDUP((E40-D40)/7,1)</f>
        <v>0</v>
      </c>
      <c r="H40" s="14" t="e">
        <f>ROUNDUP((F40*G40/(G30+0.001))/G40,1)</f>
        <v>#DIV/0!</v>
      </c>
      <c r="I40" s="59"/>
      <c r="J40" s="1"/>
    </row>
    <row r="41" spans="2:14" ht="15" customHeight="1" x14ac:dyDescent="0.2">
      <c r="B41" s="1"/>
      <c r="C41" s="58"/>
      <c r="D41" s="60"/>
      <c r="E41" s="60"/>
      <c r="F41" s="58"/>
      <c r="G41" s="7">
        <f>ROUNDUP((E41-D41)/7,1)</f>
        <v>0</v>
      </c>
      <c r="H41" s="14" t="e">
        <f t="shared" ref="H41" si="2">ROUNDUP((F41*G41/(G31+0.001))/G41,1)</f>
        <v>#DIV/0!</v>
      </c>
      <c r="J41" s="1"/>
    </row>
    <row r="42" spans="2:14" ht="15" x14ac:dyDescent="0.2">
      <c r="B42" s="1"/>
      <c r="C42" s="58"/>
      <c r="D42" s="60"/>
      <c r="E42" s="60"/>
      <c r="F42" s="58"/>
      <c r="G42" s="7">
        <f>ROUNDUP((E42-D42)/7,1)</f>
        <v>0</v>
      </c>
      <c r="H42" s="14" t="e">
        <f>ROUNDUP((F42*G42/(G32+0.001))/G42,1)</f>
        <v>#DIV/0!</v>
      </c>
      <c r="J42" s="1"/>
    </row>
    <row r="43" spans="2:14" x14ac:dyDescent="0.2">
      <c r="B43" s="1"/>
      <c r="C43" s="31"/>
      <c r="D43" s="31"/>
      <c r="E43" s="31"/>
      <c r="F43" s="32"/>
      <c r="G43" s="33"/>
      <c r="H43" s="32"/>
      <c r="I43" s="33"/>
      <c r="J43" s="1"/>
    </row>
    <row r="44" spans="2:14" ht="31.5" hidden="1" customHeight="1" x14ac:dyDescent="0.2">
      <c r="B44" s="1"/>
      <c r="C44" s="61" t="e">
        <f>(G30*H40)</f>
        <v>#DIV/0!</v>
      </c>
      <c r="D44" s="61"/>
      <c r="E44" s="81" t="s">
        <v>3</v>
      </c>
      <c r="F44" s="81"/>
      <c r="G44" s="81"/>
      <c r="H44" s="81"/>
      <c r="I44" s="81"/>
      <c r="J44" s="1"/>
    </row>
    <row r="45" spans="2:14" ht="24.75" hidden="1" customHeight="1" x14ac:dyDescent="0.2">
      <c r="B45" s="1"/>
      <c r="C45" s="61" t="e">
        <f>(G31*H41)</f>
        <v>#DIV/0!</v>
      </c>
      <c r="D45" s="61"/>
      <c r="E45" s="81"/>
      <c r="F45" s="81"/>
      <c r="G45" s="81"/>
      <c r="H45" s="81"/>
      <c r="I45" s="81"/>
      <c r="J45" s="15"/>
      <c r="K45" s="15"/>
      <c r="L45" s="15"/>
      <c r="M45" s="15"/>
      <c r="N45" s="15"/>
    </row>
    <row r="46" spans="2:14" ht="17.25" hidden="1" customHeight="1" x14ac:dyDescent="0.2">
      <c r="B46" s="1"/>
      <c r="C46" s="61" t="e">
        <f>(G32*H42)</f>
        <v>#DIV/0!</v>
      </c>
      <c r="D46" s="61"/>
      <c r="E46" s="81"/>
      <c r="F46" s="81"/>
      <c r="G46" s="81"/>
      <c r="H46" s="81"/>
      <c r="I46" s="81"/>
      <c r="J46" s="1"/>
    </row>
    <row r="47" spans="2:14" ht="15.75" hidden="1" customHeight="1" x14ac:dyDescent="0.2">
      <c r="B47" s="1"/>
      <c r="C47" s="61" t="e">
        <f>SUM(C44:C46)</f>
        <v>#DIV/0!</v>
      </c>
      <c r="D47" s="61"/>
      <c r="E47" s="61" t="s">
        <v>4</v>
      </c>
      <c r="F47" s="61"/>
      <c r="G47" s="61"/>
      <c r="H47" s="61"/>
      <c r="I47" s="61"/>
      <c r="J47" s="1"/>
    </row>
    <row r="48" spans="2:14" x14ac:dyDescent="0.2">
      <c r="B48" s="1"/>
      <c r="C48" s="33"/>
      <c r="D48" s="33"/>
      <c r="E48" s="33"/>
      <c r="F48" s="33"/>
      <c r="G48" s="33"/>
      <c r="H48" s="35"/>
      <c r="I48" s="33"/>
      <c r="J48" s="1"/>
    </row>
    <row r="49" spans="2:10" x14ac:dyDescent="0.2">
      <c r="B49" s="67" t="s">
        <v>7</v>
      </c>
      <c r="C49" s="67"/>
      <c r="D49" s="67"/>
      <c r="E49" s="67"/>
      <c r="F49" s="67"/>
      <c r="G49" s="67"/>
      <c r="H49" s="7" t="e">
        <f>ROUND(C47/G33,0)</f>
        <v>#DIV/0!</v>
      </c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36"/>
      <c r="I50" s="1"/>
      <c r="J50" s="1"/>
    </row>
    <row r="51" spans="2:10" ht="15" x14ac:dyDescent="0.2">
      <c r="B51" s="68" t="s">
        <v>11</v>
      </c>
      <c r="C51" s="68"/>
      <c r="D51" s="68"/>
      <c r="E51" s="68"/>
      <c r="F51" s="68"/>
      <c r="G51" s="68"/>
      <c r="H51" s="37" t="e">
        <f>H49*10</f>
        <v>#DIV/0!</v>
      </c>
      <c r="I51" s="1"/>
      <c r="J51" s="1"/>
    </row>
    <row r="54" spans="2:10" ht="15" customHeight="1" x14ac:dyDescent="0.2">
      <c r="E54" s="76">
        <f ca="1">TODAY()</f>
        <v>44180</v>
      </c>
      <c r="F54" s="76"/>
      <c r="G54" s="76"/>
    </row>
    <row r="55" spans="2:10" ht="15" customHeight="1" x14ac:dyDescent="0.2">
      <c r="E55" s="51"/>
      <c r="F55" s="51"/>
      <c r="G55" s="51"/>
    </row>
    <row r="57" spans="2:10" ht="27" customHeight="1" x14ac:dyDescent="0.2">
      <c r="C57" s="16"/>
      <c r="D57" s="16"/>
      <c r="E57" s="77"/>
      <c r="F57" s="77"/>
      <c r="G57" s="77"/>
      <c r="H57" s="16"/>
    </row>
    <row r="58" spans="2:10" ht="15" customHeight="1" x14ac:dyDescent="0.2">
      <c r="E58" s="93" t="s">
        <v>8</v>
      </c>
      <c r="F58" s="93"/>
      <c r="G58" s="93"/>
      <c r="H58" s="17"/>
    </row>
    <row r="64" spans="2:10" ht="14.25" customHeight="1" x14ac:dyDescent="0.2">
      <c r="B64" s="69" t="s">
        <v>27</v>
      </c>
      <c r="C64" s="69"/>
      <c r="D64" s="69"/>
      <c r="E64" s="69"/>
      <c r="F64" s="69"/>
      <c r="G64" s="69"/>
      <c r="H64" s="69"/>
      <c r="I64" s="69"/>
      <c r="J64" s="69"/>
    </row>
    <row r="65" spans="2:10" ht="14.25" customHeight="1" x14ac:dyDescent="0.2">
      <c r="B65" s="47"/>
      <c r="C65" s="47"/>
      <c r="D65" s="47"/>
      <c r="E65" s="47"/>
      <c r="F65" s="47"/>
      <c r="G65" s="47"/>
      <c r="H65" s="47"/>
      <c r="I65" s="47"/>
      <c r="J65" s="47"/>
    </row>
    <row r="66" spans="2:10" ht="14.25" customHeight="1" x14ac:dyDescent="0.2">
      <c r="B66" s="71" t="s">
        <v>41</v>
      </c>
      <c r="C66" s="71"/>
      <c r="D66" s="71"/>
      <c r="E66" s="71"/>
      <c r="F66" s="71"/>
      <c r="G66" s="71"/>
      <c r="H66" s="71"/>
      <c r="I66" s="71"/>
      <c r="J66" s="71"/>
    </row>
    <row r="67" spans="2:10" ht="14.25" customHeight="1" x14ac:dyDescent="0.2">
      <c r="B67" s="71"/>
      <c r="C67" s="71"/>
      <c r="D67" s="71"/>
      <c r="E67" s="71"/>
      <c r="F67" s="71"/>
      <c r="G67" s="71"/>
      <c r="H67" s="71"/>
      <c r="I67" s="71"/>
      <c r="J67" s="71"/>
    </row>
    <row r="68" spans="2:10" ht="14.25" customHeight="1" x14ac:dyDescent="0.2">
      <c r="B68" s="52"/>
      <c r="C68" s="52"/>
      <c r="D68" s="53" t="s">
        <v>16</v>
      </c>
      <c r="E68" s="72" t="s">
        <v>38</v>
      </c>
      <c r="F68" s="72"/>
      <c r="G68" s="54" t="s">
        <v>32</v>
      </c>
      <c r="H68" s="52"/>
      <c r="I68" s="52"/>
      <c r="J68" s="52"/>
    </row>
    <row r="69" spans="2:10" ht="14.25" customHeight="1" x14ac:dyDescent="0.2">
      <c r="B69" s="52"/>
      <c r="C69" s="52"/>
      <c r="D69" s="53" t="s">
        <v>17</v>
      </c>
      <c r="E69" s="72" t="s">
        <v>36</v>
      </c>
      <c r="F69" s="72"/>
      <c r="G69" s="54" t="s">
        <v>32</v>
      </c>
      <c r="H69" s="52"/>
      <c r="I69" s="52"/>
      <c r="J69" s="52"/>
    </row>
    <row r="70" spans="2:10" ht="18" customHeight="1" x14ac:dyDescent="0.2">
      <c r="B70" s="52"/>
      <c r="C70" s="52"/>
      <c r="D70" s="53" t="s">
        <v>18</v>
      </c>
      <c r="E70" s="72" t="s">
        <v>37</v>
      </c>
      <c r="F70" s="72"/>
      <c r="G70" s="54" t="s">
        <v>33</v>
      </c>
      <c r="H70" s="52"/>
      <c r="I70" s="52"/>
      <c r="J70" s="52"/>
    </row>
    <row r="71" spans="2:10" ht="48" customHeight="1" x14ac:dyDescent="0.2">
      <c r="B71" s="71" t="s">
        <v>47</v>
      </c>
      <c r="C71" s="71"/>
      <c r="D71" s="71"/>
      <c r="E71" s="71"/>
      <c r="F71" s="71"/>
      <c r="G71" s="71"/>
      <c r="H71" s="71"/>
      <c r="I71" s="71"/>
      <c r="J71" s="71"/>
    </row>
    <row r="72" spans="2:10" ht="53.25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</row>
    <row r="73" spans="2:10" ht="28.5" customHeight="1" x14ac:dyDescent="0.2">
      <c r="B73" s="89" t="s">
        <v>39</v>
      </c>
      <c r="C73" s="90"/>
      <c r="D73" s="90"/>
      <c r="E73" s="90"/>
      <c r="F73" s="90"/>
      <c r="G73" s="90"/>
      <c r="H73" s="90"/>
      <c r="I73" s="90"/>
      <c r="J73" s="91"/>
    </row>
    <row r="74" spans="2:10" ht="53.25" customHeight="1" x14ac:dyDescent="0.2">
      <c r="B74" s="87" t="s">
        <v>50</v>
      </c>
      <c r="C74" s="87"/>
      <c r="D74" s="87"/>
      <c r="E74" s="87"/>
      <c r="F74" s="87"/>
      <c r="G74" s="87"/>
      <c r="H74" s="87"/>
      <c r="I74" s="87"/>
      <c r="J74" s="87"/>
    </row>
    <row r="75" spans="2:10" ht="53.25" customHeight="1" x14ac:dyDescent="0.2">
      <c r="B75" s="88"/>
      <c r="C75" s="88"/>
      <c r="D75" s="88"/>
      <c r="E75" s="88"/>
      <c r="F75" s="88"/>
      <c r="G75" s="88"/>
      <c r="H75" s="88"/>
      <c r="I75" s="88"/>
      <c r="J75" s="88"/>
    </row>
    <row r="76" spans="2:10" ht="53.25" customHeight="1" x14ac:dyDescent="0.2">
      <c r="B76" s="88"/>
      <c r="C76" s="88"/>
      <c r="D76" s="88"/>
      <c r="E76" s="88"/>
      <c r="F76" s="88"/>
      <c r="G76" s="88"/>
      <c r="H76" s="88"/>
      <c r="I76" s="88"/>
      <c r="J76" s="88"/>
    </row>
    <row r="77" spans="2:10" ht="39.75" customHeight="1" x14ac:dyDescent="0.2">
      <c r="B77" s="88"/>
      <c r="C77" s="88"/>
      <c r="D77" s="88"/>
      <c r="E77" s="88"/>
      <c r="F77" s="88"/>
      <c r="G77" s="88"/>
      <c r="H77" s="88"/>
      <c r="I77" s="88"/>
      <c r="J77" s="88"/>
    </row>
    <row r="78" spans="2:10" ht="19.5" customHeight="1" x14ac:dyDescent="0.2">
      <c r="B78" s="70" t="s">
        <v>48</v>
      </c>
      <c r="C78" s="70"/>
      <c r="D78" s="70"/>
      <c r="E78" s="70"/>
      <c r="F78" s="70"/>
      <c r="G78" s="70"/>
      <c r="H78" s="70"/>
      <c r="I78" s="70"/>
      <c r="J78" s="70"/>
    </row>
    <row r="79" spans="2:10" ht="15" customHeight="1" x14ac:dyDescent="0.2">
      <c r="B79" s="70"/>
      <c r="C79" s="70"/>
      <c r="D79" s="70"/>
      <c r="E79" s="70"/>
      <c r="F79" s="70"/>
      <c r="G79" s="70"/>
      <c r="H79" s="70"/>
      <c r="I79" s="70"/>
      <c r="J79" s="70"/>
    </row>
    <row r="80" spans="2:10" x14ac:dyDescent="0.2">
      <c r="B80" s="1"/>
      <c r="C80" s="1"/>
      <c r="D80" s="1"/>
      <c r="E80" s="1"/>
      <c r="F80" s="1"/>
      <c r="G80" s="1"/>
      <c r="H80" s="1"/>
      <c r="I80" s="4"/>
      <c r="J80" s="4"/>
    </row>
    <row r="81" spans="2:10" ht="25.5" x14ac:dyDescent="0.2">
      <c r="B81" s="1"/>
      <c r="C81" s="29"/>
      <c r="D81" s="28" t="s">
        <v>23</v>
      </c>
      <c r="E81" s="5" t="s">
        <v>9</v>
      </c>
      <c r="F81" s="5" t="s">
        <v>10</v>
      </c>
      <c r="G81" s="6" t="s">
        <v>0</v>
      </c>
      <c r="H81" s="1"/>
      <c r="I81" s="4"/>
      <c r="J81" s="4"/>
    </row>
    <row r="82" spans="2:10" ht="15" x14ac:dyDescent="0.2">
      <c r="B82" s="1"/>
      <c r="C82" s="30"/>
      <c r="D82" s="43" t="s">
        <v>24</v>
      </c>
      <c r="E82" s="44">
        <v>42947</v>
      </c>
      <c r="F82" s="44">
        <v>43089</v>
      </c>
      <c r="G82" s="7">
        <f>ROUNDUP((F82-E82)/7,1)</f>
        <v>20.3</v>
      </c>
      <c r="H82" s="1"/>
      <c r="I82" s="4"/>
      <c r="J82" s="4"/>
    </row>
    <row r="83" spans="2:10" ht="14.25" customHeight="1" x14ac:dyDescent="0.2">
      <c r="B83" s="1"/>
      <c r="C83" s="4"/>
      <c r="D83" s="45" t="s">
        <v>25</v>
      </c>
      <c r="E83" s="44">
        <v>43122</v>
      </c>
      <c r="F83" s="44">
        <v>43275</v>
      </c>
      <c r="G83" s="7">
        <f t="shared" ref="G83:G84" si="3">ROUNDUP((F83-E83)/7,1)</f>
        <v>21.900000000000002</v>
      </c>
      <c r="H83" s="4"/>
      <c r="I83" s="8"/>
      <c r="J83" s="8"/>
    </row>
    <row r="84" spans="2:10" ht="14.25" customHeight="1" x14ac:dyDescent="0.2">
      <c r="B84" s="1"/>
      <c r="C84" s="4"/>
      <c r="D84" s="45" t="s">
        <v>26</v>
      </c>
      <c r="E84" s="46">
        <v>1</v>
      </c>
      <c r="F84" s="46">
        <v>1</v>
      </c>
      <c r="G84" s="7">
        <f t="shared" si="3"/>
        <v>0</v>
      </c>
      <c r="H84" s="4"/>
      <c r="I84" s="10"/>
      <c r="J84" s="10"/>
    </row>
    <row r="85" spans="2:10" x14ac:dyDescent="0.2">
      <c r="B85" s="1"/>
      <c r="C85" s="1"/>
      <c r="D85" s="1"/>
      <c r="E85" s="4"/>
      <c r="F85" s="12" t="s">
        <v>5</v>
      </c>
      <c r="G85" s="7">
        <f>SUM(G82:G84)</f>
        <v>42.2</v>
      </c>
      <c r="H85" s="4"/>
      <c r="I85" s="10"/>
      <c r="J85" s="10"/>
    </row>
    <row r="86" spans="2:10" x14ac:dyDescent="0.2">
      <c r="B86" s="1"/>
      <c r="C86" s="1"/>
      <c r="D86" s="1"/>
      <c r="E86" s="1"/>
      <c r="F86" s="1"/>
      <c r="G86" s="4"/>
      <c r="H86" s="4"/>
      <c r="I86" s="10"/>
      <c r="J86" s="10"/>
    </row>
    <row r="87" spans="2:10" ht="38.25" customHeight="1" x14ac:dyDescent="0.2">
      <c r="B87" s="92" t="s">
        <v>35</v>
      </c>
      <c r="C87" s="92"/>
      <c r="D87" s="92"/>
      <c r="E87" s="92"/>
      <c r="F87" s="92"/>
      <c r="G87" s="92"/>
      <c r="H87" s="92"/>
      <c r="I87" s="92"/>
      <c r="J87" s="92"/>
    </row>
    <row r="88" spans="2:10" ht="79.5" customHeight="1" x14ac:dyDescent="0.2">
      <c r="B88" s="73" t="s">
        <v>49</v>
      </c>
      <c r="C88" s="70"/>
      <c r="D88" s="70"/>
      <c r="E88" s="70"/>
      <c r="F88" s="70"/>
      <c r="G88" s="70"/>
      <c r="H88" s="70"/>
      <c r="I88" s="70"/>
      <c r="J88" s="70"/>
    </row>
    <row r="89" spans="2:10" ht="84" customHeight="1" x14ac:dyDescent="0.2">
      <c r="B89" s="70"/>
      <c r="C89" s="70"/>
      <c r="D89" s="70"/>
      <c r="E89" s="70"/>
      <c r="F89" s="70"/>
      <c r="G89" s="70"/>
      <c r="H89" s="70"/>
      <c r="I89" s="70"/>
      <c r="J89" s="70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0"/>
    </row>
    <row r="91" spans="2:10" ht="28.5" x14ac:dyDescent="0.2">
      <c r="B91" s="1"/>
      <c r="C91" s="28" t="s">
        <v>23</v>
      </c>
      <c r="D91" s="5" t="s">
        <v>9</v>
      </c>
      <c r="E91" s="5" t="s">
        <v>10</v>
      </c>
      <c r="F91" s="38" t="s">
        <v>1</v>
      </c>
      <c r="G91" s="6" t="s">
        <v>6</v>
      </c>
      <c r="H91" s="6" t="s">
        <v>2</v>
      </c>
      <c r="J91" s="1"/>
    </row>
    <row r="92" spans="2:10" ht="15" x14ac:dyDescent="0.2">
      <c r="B92" s="1"/>
      <c r="C92" s="43" t="s">
        <v>24</v>
      </c>
      <c r="D92" s="44">
        <v>42947</v>
      </c>
      <c r="E92" s="44">
        <v>43089</v>
      </c>
      <c r="F92" s="45">
        <v>230</v>
      </c>
      <c r="G92" s="7">
        <f>ROUNDUP((E92-D92)/7,1)</f>
        <v>20.3</v>
      </c>
      <c r="H92" s="14">
        <f>ROUNDUP(F92/G92,1)</f>
        <v>11.4</v>
      </c>
      <c r="J92" s="1"/>
    </row>
    <row r="93" spans="2:10" ht="15" x14ac:dyDescent="0.2">
      <c r="B93" s="1"/>
      <c r="C93" s="45" t="s">
        <v>25</v>
      </c>
      <c r="D93" s="44">
        <v>43122</v>
      </c>
      <c r="E93" s="44">
        <v>43252</v>
      </c>
      <c r="F93" s="45">
        <v>260</v>
      </c>
      <c r="G93" s="7">
        <f>ROUNDUP((E93-D93)/7,1)</f>
        <v>18.600000000000001</v>
      </c>
      <c r="H93" s="14">
        <f>ROUNDUP(F93/G93,1)</f>
        <v>14</v>
      </c>
      <c r="J93" s="1"/>
    </row>
    <row r="94" spans="2:10" ht="15" x14ac:dyDescent="0.2">
      <c r="B94" s="1"/>
      <c r="C94" s="45" t="s">
        <v>26</v>
      </c>
      <c r="D94" s="46">
        <v>1</v>
      </c>
      <c r="E94" s="46">
        <v>8</v>
      </c>
      <c r="F94" s="45">
        <v>0</v>
      </c>
      <c r="G94" s="7">
        <f>ROUNDUP((E94-D94)/7,1)</f>
        <v>1</v>
      </c>
      <c r="H94" s="14">
        <f>ROUNDUP(F94/G94,1)</f>
        <v>0</v>
      </c>
      <c r="J94" s="1"/>
    </row>
    <row r="95" spans="2:10" x14ac:dyDescent="0.2">
      <c r="B95" s="1"/>
      <c r="C95" s="31"/>
      <c r="D95" s="31"/>
      <c r="E95" s="31"/>
      <c r="F95" s="32"/>
      <c r="G95" s="33"/>
      <c r="H95" s="32"/>
      <c r="I95" s="33"/>
      <c r="J95" s="1"/>
    </row>
    <row r="96" spans="2:10" hidden="1" x14ac:dyDescent="0.2">
      <c r="B96" s="1"/>
      <c r="C96" s="41">
        <f>(G82*H92)</f>
        <v>231.42000000000002</v>
      </c>
      <c r="D96" s="34"/>
      <c r="E96" s="66"/>
      <c r="F96" s="66"/>
      <c r="G96" s="66"/>
      <c r="H96" s="66"/>
      <c r="I96" s="66"/>
      <c r="J96" s="1"/>
    </row>
    <row r="97" spans="2:10" hidden="1" x14ac:dyDescent="0.2">
      <c r="B97" s="1"/>
      <c r="C97" s="41">
        <f>(G83*H93)</f>
        <v>306.60000000000002</v>
      </c>
      <c r="D97" s="34"/>
      <c r="E97" s="66"/>
      <c r="F97" s="66"/>
      <c r="G97" s="66"/>
      <c r="H97" s="66"/>
      <c r="I97" s="66"/>
      <c r="J97" s="15"/>
    </row>
    <row r="98" spans="2:10" hidden="1" x14ac:dyDescent="0.2">
      <c r="B98" s="1"/>
      <c r="C98" s="41">
        <f>(G84*H94)</f>
        <v>0</v>
      </c>
      <c r="D98" s="34"/>
      <c r="E98" s="66"/>
      <c r="F98" s="66"/>
      <c r="G98" s="66"/>
      <c r="H98" s="66"/>
      <c r="I98" s="66"/>
      <c r="J98" s="1"/>
    </row>
    <row r="99" spans="2:10" hidden="1" x14ac:dyDescent="0.2">
      <c r="B99" s="1"/>
      <c r="C99" s="41">
        <f>SUM(C96:C98)</f>
        <v>538.02</v>
      </c>
      <c r="D99" s="34"/>
      <c r="E99" s="34"/>
      <c r="F99" s="34"/>
      <c r="G99" s="34"/>
      <c r="H99" s="34"/>
      <c r="I99" s="34"/>
      <c r="J99" s="1"/>
    </row>
    <row r="100" spans="2:10" x14ac:dyDescent="0.2">
      <c r="B100" s="1"/>
      <c r="C100" s="33"/>
      <c r="D100" s="33"/>
      <c r="E100" s="33"/>
      <c r="F100" s="33"/>
      <c r="G100" s="33"/>
      <c r="H100" s="35"/>
      <c r="I100" s="33"/>
      <c r="J100" s="1"/>
    </row>
    <row r="101" spans="2:10" x14ac:dyDescent="0.2">
      <c r="B101" s="67" t="s">
        <v>7</v>
      </c>
      <c r="C101" s="67"/>
      <c r="D101" s="67"/>
      <c r="E101" s="67"/>
      <c r="F101" s="67"/>
      <c r="G101" s="67"/>
      <c r="H101" s="7">
        <f>ROUND(C99/G85,0)</f>
        <v>13</v>
      </c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36"/>
      <c r="I102" s="1"/>
      <c r="J102" s="1"/>
    </row>
    <row r="103" spans="2:10" ht="15" x14ac:dyDescent="0.2">
      <c r="B103" s="68" t="s">
        <v>11</v>
      </c>
      <c r="C103" s="68"/>
      <c r="D103" s="68"/>
      <c r="E103" s="68"/>
      <c r="F103" s="68"/>
      <c r="G103" s="68"/>
      <c r="H103" s="42">
        <f>H101*10</f>
        <v>130</v>
      </c>
      <c r="I103" s="1"/>
      <c r="J103" s="1"/>
    </row>
    <row r="106" spans="2:10" ht="16.5" customHeight="1" x14ac:dyDescent="0.2">
      <c r="B106" s="62" t="s">
        <v>46</v>
      </c>
      <c r="C106" s="62"/>
      <c r="D106" s="62"/>
      <c r="E106" s="62"/>
      <c r="F106" s="62"/>
      <c r="G106" s="62"/>
      <c r="H106" s="62"/>
      <c r="I106" s="62"/>
      <c r="J106" s="62"/>
    </row>
    <row r="107" spans="2:10" ht="16.5" customHeight="1" x14ac:dyDescent="0.2"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2:10" x14ac:dyDescent="0.2"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2:10" x14ac:dyDescent="0.2"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2:10" x14ac:dyDescent="0.2"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2:10" x14ac:dyDescent="0.2"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2:10" x14ac:dyDescent="0.2"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2:10" x14ac:dyDescent="0.2"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2:10" x14ac:dyDescent="0.2"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2:10" x14ac:dyDescent="0.2"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2:10" x14ac:dyDescent="0.2"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2:10" x14ac:dyDescent="0.2"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2:10" x14ac:dyDescent="0.2"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2:10" x14ac:dyDescent="0.2"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2:10" x14ac:dyDescent="0.2">
      <c r="B120" s="56"/>
      <c r="C120" s="56"/>
      <c r="D120" s="56"/>
      <c r="E120" s="56"/>
      <c r="F120" s="56"/>
      <c r="G120" s="56"/>
      <c r="H120" s="56"/>
      <c r="I120" s="56"/>
      <c r="J120" s="56"/>
    </row>
  </sheetData>
  <sheetProtection algorithmName="SHA-512" hashValue="m85EgAJ6KIsx4cv0RQdLDz52bgmUSx9cDhjh+sFQL9EC5vkTw489oTyDNFpWNnvH3i8wXN034sUMQ4HG1bKAXg==" saltValue="ofHpim8OeGTsli4A/LIpnw==" spinCount="100000" sheet="1" objects="1" scenarios="1" selectLockedCells="1"/>
  <protectedRanges>
    <protectedRange password="CCE7" sqref="D19 H20 H10:I19 D21:D22 E20 E10:E16 G17:G18 F18 F10:G15 B2:D5 B1:I1 D81:G81 B7:D17 A1:A29 J1:J29 E2:I9 B23:I29 H21:I22" name="Intervalo1"/>
    <protectedRange password="CCE7" sqref="A33:D34 D82:D85 C92:C94 A30:C32" name="Intervalo2"/>
    <protectedRange password="CCE7" sqref="H30:K34" name="Intervalo3"/>
    <protectedRange password="CCE7" sqref="C39:H39 A35:B39 J35:K39 C35:I38 C91:H91" name="Intervalo4"/>
    <protectedRange password="CCE7" sqref="A40:B42" name="Intervalo5"/>
    <protectedRange password="CCE7" sqref="J40:K42" name="Intervalo6"/>
    <protectedRange password="CCE7" sqref="G92:H94 G40:H42" name="Intervalo7"/>
    <protectedRange password="CCE7" sqref="B6:D6 A43:A61 E43:K61 B43:D59 B61:D61 B101:H103 C96:C99" name="Intervalo8"/>
    <protectedRange password="CCE7" sqref="D30:D32" name="Intervalo2_1"/>
    <protectedRange password="CCE7" sqref="C40:C42" name="Intervalo2_2"/>
  </protectedRanges>
  <customSheetViews>
    <customSheetView guid="{B165F8FF-A40C-4849-8DBB-B08EB963DE4A}" showPageBreaks="1" showGridLines="0" printArea="1" view="pageBreakPreview">
      <selection activeCell="I10" sqref="I10"/>
      <colBreaks count="1" manualBreakCount="1">
        <brk id="11" max="1048575" man="1"/>
      </colBreaks>
      <pageMargins left="0.511811024" right="0.511811024" top="0.78740157499999996" bottom="0.78740157499999996" header="0.31496062000000002" footer="0.31496062000000002"/>
      <pageSetup paperSize="9" scale="66" orientation="landscape" r:id="rId1"/>
    </customSheetView>
  </customSheetViews>
  <mergeCells count="43">
    <mergeCell ref="B3:J3"/>
    <mergeCell ref="B74:J77"/>
    <mergeCell ref="B73:J73"/>
    <mergeCell ref="B87:J87"/>
    <mergeCell ref="E58:G58"/>
    <mergeCell ref="C17:F17"/>
    <mergeCell ref="C16:F16"/>
    <mergeCell ref="G16:G17"/>
    <mergeCell ref="C10:J11"/>
    <mergeCell ref="H16:J17"/>
    <mergeCell ref="C6:J7"/>
    <mergeCell ref="B1:J1"/>
    <mergeCell ref="E54:G54"/>
    <mergeCell ref="E57:G57"/>
    <mergeCell ref="B49:G49"/>
    <mergeCell ref="B51:G51"/>
    <mergeCell ref="B26:J27"/>
    <mergeCell ref="B36:J37"/>
    <mergeCell ref="B24:J24"/>
    <mergeCell ref="B35:J35"/>
    <mergeCell ref="E44:I46"/>
    <mergeCell ref="B25:J25"/>
    <mergeCell ref="B13:J13"/>
    <mergeCell ref="C4:J5"/>
    <mergeCell ref="F20:G20"/>
    <mergeCell ref="C8:J9"/>
    <mergeCell ref="C15:J15"/>
    <mergeCell ref="B106:J107"/>
    <mergeCell ref="F21:G21"/>
    <mergeCell ref="F22:G22"/>
    <mergeCell ref="D19:E19"/>
    <mergeCell ref="F19:G19"/>
    <mergeCell ref="E96:I98"/>
    <mergeCell ref="B101:G101"/>
    <mergeCell ref="B103:G103"/>
    <mergeCell ref="B64:J64"/>
    <mergeCell ref="B78:J79"/>
    <mergeCell ref="B66:J67"/>
    <mergeCell ref="E68:F68"/>
    <mergeCell ref="E69:F69"/>
    <mergeCell ref="E70:F70"/>
    <mergeCell ref="B71:J72"/>
    <mergeCell ref="B88:J89"/>
  </mergeCells>
  <pageMargins left="0.511811024" right="0.511811024" top="0.78740157499999996" bottom="0.78740157499999996" header="0.31496062000000002" footer="0.31496062000000002"/>
  <pageSetup paperSize="9" scale="68" fitToHeight="0" orientation="portrait" r:id="rId2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E.P.D</vt:lpstr>
      <vt:lpstr>E.P.D!Area_de_impressao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Nídia Maria da Silva</dc:creator>
  <cp:lastModifiedBy>Allex de Omena Albuquerque</cp:lastModifiedBy>
  <cp:lastPrinted>2019-04-29T10:53:06Z</cp:lastPrinted>
  <dcterms:created xsi:type="dcterms:W3CDTF">2019-02-28T11:53:44Z</dcterms:created>
  <dcterms:modified xsi:type="dcterms:W3CDTF">2020-12-15T16:03:11Z</dcterms:modified>
</cp:coreProperties>
</file>