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3 - EPD\1- MESA VIRTUAL\INSTRUMENTOS - Novos VÁLIDOS\SITE - DOCUMENTOS PROTEGIDOS\Versões posteriores\"/>
    </mc:Choice>
  </mc:AlternateContent>
  <bookViews>
    <workbookView xWindow="0" yWindow="0" windowWidth="1140" windowHeight="0"/>
  </bookViews>
  <sheets>
    <sheet name="Plan1" sheetId="1" r:id="rId1"/>
    <sheet name="Plan2" sheetId="2" state="hidden" r:id="rId2"/>
  </sheets>
  <definedNames>
    <definedName name="_xlnm.Print_Area" localSheetId="0">Plan1!$A$1:$K$165</definedName>
  </definedNames>
  <calcPr calcId="152511" iterateDelta="1E-4"/>
</workbook>
</file>

<file path=xl/calcChain.xml><?xml version="1.0" encoding="utf-8"?>
<calcChain xmlns="http://schemas.openxmlformats.org/spreadsheetml/2006/main">
  <c r="F162" i="1" l="1"/>
  <c r="K131" i="1" l="1"/>
  <c r="K130" i="1"/>
  <c r="K129" i="1"/>
  <c r="K128" i="1"/>
  <c r="K127" i="1"/>
  <c r="K126" i="1"/>
  <c r="K125" i="1"/>
  <c r="K124" i="1"/>
  <c r="K123" i="1"/>
  <c r="K122" i="1"/>
  <c r="K121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55" i="1"/>
  <c r="K54" i="1"/>
  <c r="K53" i="1"/>
  <c r="K52" i="1"/>
  <c r="K51" i="1"/>
  <c r="K50" i="1"/>
  <c r="K49" i="1"/>
  <c r="K48" i="1"/>
  <c r="K47" i="1"/>
  <c r="K46" i="1"/>
  <c r="K45" i="1"/>
  <c r="K39" i="1"/>
  <c r="K38" i="1"/>
  <c r="K37" i="1"/>
  <c r="K36" i="1"/>
  <c r="K35" i="1"/>
  <c r="K34" i="1"/>
  <c r="H21" i="1"/>
  <c r="K56" i="1" l="1"/>
  <c r="K57" i="1" s="1"/>
  <c r="K132" i="1" l="1"/>
  <c r="K113" i="1"/>
  <c r="D138" i="1"/>
  <c r="K77" i="1"/>
  <c r="K78" i="1" s="1"/>
  <c r="L57" i="1"/>
  <c r="K40" i="1"/>
  <c r="K41" i="1" s="1"/>
  <c r="K133" i="1" l="1"/>
  <c r="D140" i="1" s="1"/>
  <c r="K114" i="1"/>
  <c r="K117" i="1" s="1"/>
  <c r="K116" i="1"/>
  <c r="F140" i="1"/>
  <c r="F139" i="1"/>
  <c r="F138" i="1"/>
  <c r="F137" i="1"/>
  <c r="F141" i="1" l="1"/>
  <c r="L133" i="1"/>
  <c r="L114" i="1"/>
  <c r="D137" i="1"/>
  <c r="L41" i="1"/>
  <c r="L78" i="1"/>
  <c r="L117" i="1" l="1"/>
  <c r="D139" i="1"/>
  <c r="I138" i="1"/>
  <c r="I140" i="1"/>
  <c r="I137" i="1"/>
  <c r="I139" i="1" l="1"/>
  <c r="I141" i="1" s="1"/>
  <c r="A150" i="1" s="1"/>
  <c r="E150" i="1" s="1"/>
  <c r="I150" i="1" l="1"/>
</calcChain>
</file>

<file path=xl/sharedStrings.xml><?xml version="1.0" encoding="utf-8"?>
<sst xmlns="http://schemas.openxmlformats.org/spreadsheetml/2006/main" count="252" uniqueCount="195">
  <si>
    <t>1ª</t>
  </si>
  <si>
    <t>2ª</t>
  </si>
  <si>
    <t>3ª</t>
  </si>
  <si>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</si>
  <si>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ATIVIDADE</t>
  </si>
  <si>
    <t>ENSINO</t>
  </si>
  <si>
    <t>PESQUISA</t>
  </si>
  <si>
    <t>EXTENSÃO E PRODUÇÃO INTELECTUAL</t>
  </si>
  <si>
    <t>GESTÃO</t>
  </si>
  <si>
    <t>PERCENTUAL (%)</t>
  </si>
  <si>
    <t>Atividade clássica e formal de disciplinas em sala de aula, nos cursos de graduação ou pós-graduação.</t>
  </si>
  <si>
    <t xml:space="preserve">Orientação direta de Estágios Curriculares, comprovada por declaração oficial da Coordenação do Curso ao qual está vinculado o estágio. </t>
  </si>
  <si>
    <t xml:space="preserve">Orientação direta de aluno em dissertação de mestrado e em tese de doutorado, comprovada por declaração oficial da respectiva Coordenação do Curso de Pós-Graduação, na qual conste o nome do aluno e o título da dissertação ou tese. </t>
  </si>
  <si>
    <t>Orientação direta de aluno em Trabalho de Conclusão de Curso, comprovada por declaração oficial da respectiva Coordenação do Curso, na qual conste o nome do aluno e o título do Trabalho de Conclusão de Curso.</t>
  </si>
  <si>
    <t>Orientação de alunos de graduação em outras atividades, tais como: Programas de Iniciação Científica, Programa de Treinamento e Pesquisa institucionalizados, Monitorias, Programas específicos de Núcleos Temáticos e Laboratórios, desde que o aluno cumpra o Plano de Trabalho com no mínimo 12 horas semanais.</t>
  </si>
  <si>
    <t>Proferição de palestra, conferência e participação em mesa redonda em evento de alcance nacional, relativo à atividade acadêmica exercida pelo docente na Universidade.</t>
  </si>
  <si>
    <t>Coordenação de eventos científicos de alcance local, promovidos no âmbito da Universidade.</t>
  </si>
  <si>
    <t>Coordenação da execução de projeto de pesquisa ou desenvolvimento tecnológico apoiado por agência de fomento à pesquisa.</t>
  </si>
  <si>
    <t>Participação na execução de projeto de pesquisa ou desenvolvimento tecnológico apoiado por agência de fomento à pesquisa.</t>
  </si>
  <si>
    <t>Proferição de palestra, conferência e participação em mesa redonda em evento de alcance internacional, relativo à atividade acadêmica exercida pelo docente na Universidade.</t>
  </si>
  <si>
    <t>Proferição de palestra, conferência e participação em mesa redonda em evento de alcance local, relativo à atividade acadêmica exercida pelo docente na Universidade.</t>
  </si>
  <si>
    <t>Coordenação individual de ciclo de palestras ou de estudos e de oficinas.</t>
  </si>
  <si>
    <t>Participação em coordenação coletiva de ciclo de palestras ou de estudos e de oficinas, promovidos no âmbito da Universidade.</t>
  </si>
  <si>
    <t>Participação em banca examinadora de defesas de teses e dissertações de Cursos de Pós-Graduação.</t>
  </si>
  <si>
    <t>Coordenação de eventos científicos de alcance internacional, promovidos no âmbito da Universidade.</t>
  </si>
  <si>
    <t>Coordenação de eventos científicos de alcance nacional, promovidos no âmbito da Universidade.</t>
  </si>
  <si>
    <t>Realização de consultoria ou assessoria não remunerada, relacionada com a atividade acadêmica exercida pelo docente.</t>
  </si>
  <si>
    <t>Apresentação, atuação e produção de concertos, espetáculos teatrais, exposições de filmes e vídeos, relacionadas com a atividade acadêmica exercida pelo docente.</t>
  </si>
  <si>
    <t>Organização de eventos artísticos/culturais de âmbito nacional ou internacional, promovidos no âmbito da Universidade Federal de Alagoas.</t>
  </si>
  <si>
    <t>Organização de eventos artísticos/culturais de âmbito local, promovidos no âmbito da Universidade Federal de Alagoas.</t>
  </si>
  <si>
    <t>Prestação de serviços e assistência técnica, não remuneradas, de caráter permanente ou anual, relacionadas com a atividade acadêmica exercida pelo docente.</t>
  </si>
  <si>
    <t>Orientação de projetos de Empresas Júnior e Incubadoras, vinculadas à Universidade Federal de Alagoas.</t>
  </si>
  <si>
    <t>Coordenação da execução de projeto de extensão aprovado pela PROEX.</t>
  </si>
  <si>
    <t>Participação na execução de projeto de extensão aprovado pela PROEX.</t>
  </si>
  <si>
    <t>Participação como docente em cursos e treinamentos.</t>
  </si>
  <si>
    <t>Participação como discente em cursos e treinamentos associados às atividades acadêmicas exercidas pelo docente.</t>
  </si>
  <si>
    <t xml:space="preserve">Proferição de palestra, conferência e participação em mesa redonda em evento de âmbito internacional relativo às atividades acadêmicas exercidas pelo docente. </t>
  </si>
  <si>
    <t>Proferição de palestra, conferência e participação em mesa redonda em evento de âmbito nacional relativo às atividades acadêmicas exercidas pelo docente.</t>
  </si>
  <si>
    <t>Proferição de palestra, conferência e participação em mesa redonda em evento de âmbito local relativo às atividades acadêmicas exercidas pelo docente.</t>
  </si>
  <si>
    <t>Coordenação individual de ciclo de palestras ou de estudos e de oficinas, promovido no âmbito da Universidade.</t>
  </si>
  <si>
    <t>Desenvolvimento de técnica (analítica, instrumental, pedagógica, processual, terapêutica), relacionada com a atividade acadêmica exercida pelo docente.</t>
  </si>
  <si>
    <t>Manutenção de obra artística (arquitetura, desenho, escultura, fotografia, gravura, pintura), relacionada com a atividade acadêmica exercida pelo docente.</t>
  </si>
  <si>
    <t>30. Produção de programa de rádio e televisão (entrevista, mesa redonda, comentário), relacionada com a atividade acadêmica exercida pelo docente.</t>
  </si>
  <si>
    <t>Artigo completo publicado em periódico especializado de circulação internacional.</t>
  </si>
  <si>
    <t>Artigo completo publicado em periódico especializado de circulação nacional.</t>
  </si>
  <si>
    <t>Artigo completo publicado em periódico especializado de circulação regional.</t>
  </si>
  <si>
    <t>Resumo de artigo publicado em periódico especializado de circulação internacional</t>
  </si>
  <si>
    <t>Resumo de artigo publicado em periódico especializado de circulação nacional.</t>
  </si>
  <si>
    <t>Resumo de artigo publicado em periódico especializado de circulação regional.</t>
  </si>
  <si>
    <t>Artigo de opinião publicado em jornal ou revista não especializada.</t>
  </si>
  <si>
    <t>Livro publicado por editora com corpo editorial ou que possua ISBN e sobre tema relacionado com a atividade acadêmica exercida pelo docente.</t>
  </si>
  <si>
    <t>Trabalho completo publicado em anais de eventos científico de âmbito internacional, em qualquer forma de publicação.</t>
  </si>
  <si>
    <t>Trabalho completo publicado em anais de eventos científicos de âmbito nacional, em qualquer forma de publicação.</t>
  </si>
  <si>
    <t>Trabalho completo publicado em anais de eventos científicos de âmbito local, em qualquer forma de publicação.</t>
  </si>
  <si>
    <t>Resumo de trabalho publicado em anais de eventos científicos de âmbito internacional, em qualquer forma de publicação.</t>
  </si>
  <si>
    <t>Resumo de trabalho publicado em anais de eventos científicos de âmbito nacional, em qualquer forma de publicação.</t>
  </si>
  <si>
    <t>Resumo de trabalho publicado em anais de eventos científicos de âmbito regional, em qualquer forma de publicação.</t>
  </si>
  <si>
    <t>Tradução de livro publicado por editora com corpo editorial, relacionado com a atividade acadêmica exercida pelo docente.</t>
  </si>
  <si>
    <t>Criação de partitura e/ou composição musical para canto, coral ou orquestra, relacionada com a atividade acadêmica exercida pelo docente.</t>
  </si>
  <si>
    <t>Criação de peça de teatro, relacionada com a atividade acadêmica exercida pelo docente.</t>
  </si>
  <si>
    <t>Apresentação de obra artística (coreográfica, literária, musical, teatral), relacionada com a atividade acadêmica exercida pelo docente.</t>
  </si>
  <si>
    <t>Arranjo musical (canto, coral, orquestra), relacionado com a atividade acadêmica exercida pelo docente.</t>
  </si>
  <si>
    <t>Programa de rádio e televisão (dança, música, teatro, outros), relacionado com a atividade acadêmica exercida pelo docente.</t>
  </si>
  <si>
    <t>Obra de artes visuais (cinema, desenho, escultura, fotografia, gravura, instalação, pintura, vídeo, televisão, outros), relacionada com a atividade acadêmica exercida pelo docente.</t>
  </si>
  <si>
    <t>Apresentação de trabalho em evento científico de âmbito internacional.</t>
  </si>
  <si>
    <t>Apresentação de trabalho em evento científico de âmbito nacional.</t>
  </si>
  <si>
    <t>Apresentação de trabalho em evento científico de âmbito regional.</t>
  </si>
  <si>
    <t>Confecção de Carta, Mapa ou similar, relacionados com a atividade acadêmica exercida pelo docente.</t>
  </si>
  <si>
    <t>Desenvolvimento de produto (aparelho, instrumento, equipamento, fármacos e similares), relacionado com a atividade acadêmica exercida pelo docente.</t>
  </si>
  <si>
    <t>Editoria (edição, editoração), relacionada com a atividade acadêmica exercida pelo docente.</t>
  </si>
  <si>
    <t>PONTUAÇÃO TOTAL VÁLIDA EXTENSÃO + PRODUÇÃO INTELECTUAL 
(Máximo de 180 pontos)</t>
  </si>
  <si>
    <t>Funções de Reitor e de Vice-Reitor.</t>
  </si>
  <si>
    <t>Funções de Pró-Reitor, de Diretor e de Vice-Diretor de Unidade; Coordenadores de Pró-Reitorias; Direção do Hospital Universitário; Direção da Editora; Direção do DAA e outras funções CD exercidas por docentes.</t>
  </si>
  <si>
    <t>Funções de Coordenações de Curso de Graduação e Pós-Graduação e de Chefias de Departamentos.</t>
  </si>
  <si>
    <t>Representação junto aos Órgãos Colegiados: CONSUNI, Conselho de Unidade, Colegiado de Curso, Comitês Assessores, Conselho Editorial, Conselho de Órgãos Suplementares, e representação da UFAL junto a órgãos colegiados externos, desde que comprovada freqüência não inferior a 75% (setenta e cinco por cento) e que a participação do docente não seja decorrência obrigatória do cargo que ocupa.</t>
  </si>
  <si>
    <t>Participação em comissões técnicas e/ou de assessoramento instituídas nos termos estatutários e regimentais, que demandem análise de processos, produção de projetos, relatórios, documentos ou eventos não incluídos nas instâncias Colegiados da Unidade.</t>
  </si>
  <si>
    <t>Exercício efetivo das funções de Vice-Coordenadores de Curso, desde que as atividades não sejam contabilizadas de forma concomitante com cargo de CD ou FG.</t>
  </si>
  <si>
    <t>Coordenação de estágios supervisionados, de monitorias, supervisão da residência médica e coordenação de programas acadêmicos de mesma natureza.</t>
  </si>
  <si>
    <t>Coordenação de Setores de Estudos e/ou Disciplinas e de Laboratórios.</t>
  </si>
  <si>
    <t>Participação em banca examinadora de Concurso e Seleção Públicos para Docente e Técnico Administrativo.</t>
  </si>
  <si>
    <t>TOTAL VÁLIDO</t>
  </si>
  <si>
    <t>Participações em Comissões, Comitês e Conselhos Técnicos, Científicos, Culturais e Profissionais, como membro efetivo, vinculadas à área de atuação de docente.</t>
  </si>
  <si>
    <t>Coordenação de convênios, coordenação de grupo de pesquisa, coordenação de Programa Especial de Treinamento (PET).</t>
  </si>
  <si>
    <t>2 - ATIVIDADES DE PESQUISA 
(Máximo de 60 pontos)</t>
  </si>
  <si>
    <t xml:space="preserve"> 3 -  ATIVIDADES DE EXTENSÃO  E PRODUÇÃO INTELECTUAL 
(Máximo de 180 pontos)</t>
  </si>
  <si>
    <t>1 - ATIVIDADES DE ENSINO 
(Máximo de 120 pontos)</t>
  </si>
  <si>
    <t>4 – ATIVIDADES DE GESTÃO 
(Máximo de 80 pontos)</t>
  </si>
  <si>
    <t xml:space="preserve">PONTUAÇÃO ESTABELECIDA </t>
  </si>
  <si>
    <t xml:space="preserve">PONTUAÇÃO 
OBTIDA </t>
  </si>
  <si>
    <t>10 pontos por
aluno</t>
  </si>
  <si>
    <t>15 pontos por
aluno</t>
  </si>
  <si>
    <t>10 pontos por
Trabalho de
Conclusão de
Curso
orientado.</t>
  </si>
  <si>
    <t>10 pontos por
aluno.</t>
  </si>
  <si>
    <t>Participação em banca de Seleção de Monitoria e de
Monografia de TCC.</t>
  </si>
  <si>
    <t>05 pontos por
banca</t>
  </si>
  <si>
    <t>15 pontos por
projeto</t>
  </si>
  <si>
    <t>10 pontos por
projeto</t>
  </si>
  <si>
    <t>10 pontos por
palestra</t>
  </si>
  <si>
    <t>10 pontos por
banca</t>
  </si>
  <si>
    <t>15 pontos por
evento</t>
  </si>
  <si>
    <t>10 pontos por
evento</t>
  </si>
  <si>
    <t>EXTENSÃO
(Máximo de 60 pontos)</t>
  </si>
  <si>
    <t>PRODUÇÃO INTELECTUAL
(Máximo de 120 pontos)</t>
  </si>
  <si>
    <t>10 pontos por
atividade</t>
  </si>
  <si>
    <t>15 pontos por
atividade</t>
  </si>
  <si>
    <t>25 pontos por
artigo</t>
  </si>
  <si>
    <t>20 pontos por
artigo</t>
  </si>
  <si>
    <t>15 pontos por
artigo</t>
  </si>
  <si>
    <t>15 pontos por
resumo</t>
  </si>
  <si>
    <t>10 pontos por
resumo</t>
  </si>
  <si>
    <t>10 pontos por
capítulo ou
40 pontos pelo
texto integral</t>
  </si>
  <si>
    <t>20 pontos por
trabalho</t>
  </si>
  <si>
    <t>15 pontos por
trabalho</t>
  </si>
  <si>
    <t>10 pontos por
trabalho</t>
  </si>
  <si>
    <t>20 pontos por
livro</t>
  </si>
  <si>
    <t>40 pontos por
atividade</t>
  </si>
  <si>
    <t>40 pontos por
peça</t>
  </si>
  <si>
    <t>15 pontos por
apresentação</t>
  </si>
  <si>
    <t>15 pontos por
arranjo</t>
  </si>
  <si>
    <t>15 pontos por
programa</t>
  </si>
  <si>
    <t>15 pontos por
obra</t>
  </si>
  <si>
    <t>20 pontos por
apresentação</t>
  </si>
  <si>
    <t>20 pontos por
atividade</t>
  </si>
  <si>
    <t xml:space="preserve">80 pontos </t>
  </si>
  <si>
    <t>10 pontos para
cada
coordenação</t>
  </si>
  <si>
    <t>10 pontos para
cada
representação</t>
  </si>
  <si>
    <t>10 pontos para
cada
participação</t>
  </si>
  <si>
    <t>10 pontos para
cada função
exercida</t>
  </si>
  <si>
    <t>10 pontos por
cada função
exercida</t>
  </si>
  <si>
    <t>05 pontos para
cada função
exercida</t>
  </si>
  <si>
    <t>10 pontos para
cada banca</t>
  </si>
  <si>
    <r>
      <t xml:space="preserve">IDENTIFICAÇÃO DO/A </t>
    </r>
    <r>
      <rPr>
        <b/>
        <sz val="14"/>
        <color theme="1"/>
        <rFont val="Carlito"/>
        <family val="2"/>
      </rPr>
      <t xml:space="preserve"> AVALIADO/A</t>
    </r>
  </si>
  <si>
    <t>Capítulo</t>
  </si>
  <si>
    <r>
      <t xml:space="preserve">REVISÃO DO PLANO DE ATIVIDADES: Critério de pontução para avaliação
</t>
    </r>
    <r>
      <rPr>
        <sz val="11"/>
        <color theme="1"/>
        <rFont val="Carlito"/>
        <family val="2"/>
      </rPr>
      <t>(Conforme § 1º do art. 4º da Res. 37/2008)</t>
    </r>
  </si>
  <si>
    <r>
      <rPr>
        <b/>
        <sz val="10"/>
        <color theme="1"/>
        <rFont val="Carlito"/>
        <family val="2"/>
      </rPr>
      <t xml:space="preserve">
</t>
    </r>
    <r>
      <rPr>
        <i/>
        <sz val="10"/>
        <color theme="1"/>
        <rFont val="Carlito"/>
        <family val="2"/>
      </rPr>
      <t>O Plano de Atividades será revisado na 2ª e 3ª avaliações (após a 1ª e 2ª avaliações realizadas, respectivamente)</t>
    </r>
  </si>
  <si>
    <t>PROFESSOR DO MAGISTERIO SUPERIOR</t>
  </si>
  <si>
    <t>PROFESSOR DO ENSINO BÁSICO, TÉCNICO E TECNOLÓGICO</t>
  </si>
  <si>
    <t>PERCENTUAL OPTADO (%)</t>
  </si>
  <si>
    <t xml:space="preserve">Texto Integral </t>
  </si>
  <si>
    <t xml:space="preserve">PONTUAÇÃO TOTAL OBTIDA EXTENSÃO + PRODUÇÃO INTELECTUAL </t>
  </si>
  <si>
    <r>
      <t xml:space="preserve">CRITÉRIOS DE PONTUAÇÃO PARA AVALIAÇÃO 
</t>
    </r>
    <r>
      <rPr>
        <sz val="11"/>
        <color theme="1"/>
        <rFont val="Carlito"/>
        <family val="2"/>
      </rPr>
      <t>(De acordo com o artigo 4º, §§ 2º e 3º, da Resolução 37/2008-CONSUNI)</t>
    </r>
  </si>
  <si>
    <r>
      <t xml:space="preserve">10 pontos para cada hora de aula, considerando a </t>
    </r>
    <r>
      <rPr>
        <u/>
        <sz val="9"/>
        <color theme="1"/>
        <rFont val="Carlito"/>
        <family val="2"/>
      </rPr>
      <t>média da carga horária
semanal no período de
avaliação.</t>
    </r>
    <r>
      <rPr>
        <sz val="9"/>
        <color theme="1"/>
        <rFont val="Carlito"/>
        <family val="2"/>
      </rPr>
      <t>*</t>
    </r>
  </si>
  <si>
    <t xml:space="preserve">REGIME DE TRABALHO: </t>
  </si>
  <si>
    <t>DE</t>
  </si>
  <si>
    <t>* Computada com a planilha Memória de Cálculo (disponível no site da UFAL)</t>
  </si>
  <si>
    <r>
      <rPr>
        <b/>
        <sz val="10"/>
        <color theme="1"/>
        <rFont val="Carlito"/>
        <family val="2"/>
      </rPr>
      <t xml:space="preserve">PONTUAÇÃO TOTAL VÁLIDA </t>
    </r>
    <r>
      <rPr>
        <sz val="10"/>
        <color theme="1"/>
        <rFont val="Carlito"/>
        <family val="2"/>
      </rPr>
      <t xml:space="preserve">
(máximo de 120 pontos)</t>
    </r>
  </si>
  <si>
    <r>
      <rPr>
        <b/>
        <sz val="10"/>
        <color theme="1"/>
        <rFont val="Carlito"/>
        <family val="2"/>
      </rPr>
      <t xml:space="preserve">PONTUAÇÃO TOTAL VÁLIDA </t>
    </r>
    <r>
      <rPr>
        <sz val="10"/>
        <color theme="1"/>
        <rFont val="Carlito"/>
        <family val="2"/>
      </rPr>
      <t xml:space="preserve">
(máximo de 60 pontos)</t>
    </r>
  </si>
  <si>
    <t>PONTUAÇÃO TOTAL OBTIDA</t>
  </si>
  <si>
    <r>
      <rPr>
        <b/>
        <sz val="10"/>
        <color theme="1"/>
        <rFont val="Carlito"/>
        <family val="2"/>
      </rPr>
      <t xml:space="preserve">PONTUAÇÃO TOTAL VÁLIDA </t>
    </r>
    <r>
      <rPr>
        <sz val="10"/>
        <color theme="1"/>
        <rFont val="Carlito"/>
        <family val="2"/>
      </rPr>
      <t xml:space="preserve">
(máximo de 80 pontos)</t>
    </r>
  </si>
  <si>
    <t xml:space="preserve">TOTAL </t>
  </si>
  <si>
    <t>05 pontos por
resumo</t>
  </si>
  <si>
    <t>05 pontos
(independente
da quantidade)</t>
  </si>
  <si>
    <t>05 pontos por
projeto</t>
  </si>
  <si>
    <t>05 pontos por
evento</t>
  </si>
  <si>
    <t>02 pontos por
evento</t>
  </si>
  <si>
    <t xml:space="preserve">Manteve-se o Plano de Atividades, com a escolha dos Critérios de Pontuação para Avaliação (atividades e percentuais). </t>
  </si>
  <si>
    <t xml:space="preserve">Altera-se o Plano de Atividades, para os Critérios de Pontuação para Avaliação abaixo.  </t>
  </si>
  <si>
    <r>
      <rPr>
        <b/>
        <i/>
        <sz val="9.5"/>
        <color theme="1"/>
        <rFont val="Carlito"/>
        <family val="2"/>
      </rPr>
      <t>PARTICIPAÇÃO NO PROGRAMA DE INSERÇÃO DO NOVO SERVIDOR - PINS</t>
    </r>
    <r>
      <rPr>
        <i/>
        <sz val="9.5"/>
        <color theme="1"/>
        <rFont val="Carlito"/>
        <family val="2"/>
      </rPr>
      <t xml:space="preserve">, conforme Inciso V, Art. 24, Lei  nº12.772 de 28/12/2012. O servidor tem até a 3ª avaliação para participar do PINS. Anexar cópia do certificado em cada processo avaliativo ou apresentar justificativa, caso ainda não tenha participado.   </t>
    </r>
  </si>
  <si>
    <t xml:space="preserve">DATA DE PREENCHIMENTO: </t>
  </si>
  <si>
    <t>DOCENTE AVALIADO/A:</t>
  </si>
  <si>
    <t>CARGO:</t>
  </si>
  <si>
    <t>PERÍODO AVALIATIVO:</t>
  </si>
  <si>
    <t>SIAPE:</t>
  </si>
  <si>
    <t>LOTAÇÃO:</t>
  </si>
  <si>
    <t>AVALIAÇÃO:</t>
  </si>
  <si>
    <t xml:space="preserve">Menor que 80 pontos </t>
  </si>
  <si>
    <t>BAIXA</t>
  </si>
  <si>
    <t xml:space="preserve">Entre 80 e 100 pontos </t>
  </si>
  <si>
    <t xml:space="preserve">MÉDIA </t>
  </si>
  <si>
    <t xml:space="preserve">Maior que 100 pontos </t>
  </si>
  <si>
    <t>ALTA</t>
  </si>
  <si>
    <t>PRODUTIVIDADE</t>
  </si>
  <si>
    <t>CRITÉRIOS PARA AVALIAÇÃO DO FATOR 4 – PRODUTIVIDADE</t>
  </si>
  <si>
    <t>1 – A avaliação do Fator Produtividade será realizada de acordo com as atividades de Ensino, Pesquisa, Extensão e Produção Intelectual, e Gestão, relacionadas abaixo.
2 – Só poderão contar para efeito de pontuação as atividades notadamente caracterizadas como de prestação não remuneradas de serviços.
3 - É facultado ao docente incluir, para posterior avaliação, atividades realizadas e não contempladas abaixo.</t>
  </si>
  <si>
    <t xml:space="preserve">INSTRUÇÕES AO AVALIADO </t>
  </si>
  <si>
    <t xml:space="preserve">1. Para comprovação do item 1 da atividade de Ensino, solicitar a certidão de ensino à coordenação do curso. </t>
  </si>
  <si>
    <t xml:space="preserve">2. Para cálculo do item 1 da atividade de Ensino, preencher a memória de cálculo e anexar a este Relatório. </t>
  </si>
  <si>
    <r>
      <rPr>
        <sz val="11"/>
        <color theme="1"/>
        <rFont val="Carlito"/>
        <family val="2"/>
      </rPr>
      <t xml:space="preserve">INSTRUÇÕES GERAIS: </t>
    </r>
    <r>
      <rPr>
        <sz val="9"/>
        <color rgb="FFFF0000"/>
        <rFont val="Carlito"/>
        <family val="2"/>
      </rPr>
      <t xml:space="preserve">
</t>
    </r>
    <r>
      <rPr>
        <sz val="9"/>
        <rFont val="Carlito"/>
        <family val="2"/>
      </rPr>
      <t>1. Preenchimento pelo/a docente avaliado/a dos campos editáveis (estão na cor BRANCO); 
2</t>
    </r>
    <r>
      <rPr>
        <sz val="9"/>
        <color theme="1"/>
        <rFont val="Carlito"/>
        <family val="2"/>
      </rPr>
      <t xml:space="preserve">. Salvar o documento no formato PDF e assinar eletronicamente, via Gov.br; 
</t>
    </r>
    <r>
      <rPr>
        <u/>
        <sz val="9"/>
        <color theme="1"/>
        <rFont val="Carlito"/>
        <family val="2"/>
      </rPr>
      <t xml:space="preserve">3. Enviar este Relatório, eletronicamente, à Secretaria da Unidade nos meses 11º, 23º e 31º, após o efetivo exercício; </t>
    </r>
    <r>
      <rPr>
        <sz val="9"/>
        <color rgb="FFFF0000"/>
        <rFont val="Carlito"/>
        <family val="2"/>
      </rPr>
      <t xml:space="preserve">
</t>
    </r>
    <r>
      <rPr>
        <sz val="9"/>
        <color theme="1"/>
        <rFont val="Carlito"/>
        <family val="2"/>
      </rPr>
      <t xml:space="preserve">4. Encaminhar, junto a este Relatório, agrupando em um único documento PDF: os Comprobatórios das atividades,  a/s Certidão/ões de Ensino (modelo disponível no site), a Memória de Cálculo e o Certificado de Participação no PINS; </t>
    </r>
    <r>
      <rPr>
        <sz val="9"/>
        <rFont val="Carlito"/>
        <family val="2"/>
      </rPr>
      <t xml:space="preserve">
5. A Secretaria irá adicionar este Relatório no processo avaliativo, com a natureza RESTRITO. 
6. Preencher, preferencialmente, usando o Excel, o uso de outros programas pode ocasionar erros. </t>
    </r>
  </si>
  <si>
    <r>
      <rPr>
        <sz val="12"/>
        <color theme="1"/>
        <rFont val="Carlito"/>
        <family val="2"/>
      </rPr>
      <t xml:space="preserve">ESTÁGIO PROBATÓRIO DOCENTE </t>
    </r>
    <r>
      <rPr>
        <b/>
        <sz val="12"/>
        <color theme="1"/>
        <rFont val="Carlito"/>
        <family val="2"/>
      </rPr>
      <t xml:space="preserve">
</t>
    </r>
    <r>
      <rPr>
        <b/>
        <sz val="14"/>
        <color theme="1"/>
        <rFont val="Carlito"/>
        <family val="2"/>
      </rPr>
      <t xml:space="preserve"> RELATÓRIO DE ATIVIDADES DO FATOR 4 - PRODUTIVIDADE</t>
    </r>
    <r>
      <rPr>
        <b/>
        <sz val="13"/>
        <color theme="1"/>
        <rFont val="Carlito"/>
        <family val="2"/>
      </rPr>
      <t xml:space="preserve">
</t>
    </r>
    <r>
      <rPr>
        <sz val="13"/>
        <color theme="1"/>
        <rFont val="Carlito"/>
        <family val="2"/>
      </rPr>
      <t>(Para preenchimento pelo/a docente avaliado/a)</t>
    </r>
    <r>
      <rPr>
        <b/>
        <sz val="11"/>
        <color theme="1"/>
        <rFont val="Carlito"/>
        <family val="2"/>
      </rPr>
      <t xml:space="preserve">
</t>
    </r>
    <r>
      <rPr>
        <sz val="11"/>
        <color theme="1"/>
        <rFont val="Carlito"/>
        <family val="2"/>
      </rPr>
      <t xml:space="preserve">
(De acordo com o ANEXO I DA RESOLUÇÃO Nº 37/2008 – CONSUNI)</t>
    </r>
  </si>
  <si>
    <t xml:space="preserve"> RESUMO DA PONTUAÇÃO
</t>
  </si>
  <si>
    <t>PONTUAÇÃO</t>
  </si>
  <si>
    <t>CRITÉRIO</t>
  </si>
  <si>
    <t xml:space="preserve">CRITÉRIO </t>
  </si>
  <si>
    <t xml:space="preserve">PONTUAÇÃO
</t>
  </si>
  <si>
    <r>
      <t xml:space="preserve">
PRODUTIVIDADE ALCANÇADA PELO AVALIADO </t>
    </r>
    <r>
      <rPr>
        <sz val="11"/>
        <color theme="1"/>
        <rFont val="Carlito"/>
        <family val="2"/>
      </rPr>
      <t xml:space="preserve">
</t>
    </r>
  </si>
  <si>
    <t xml:space="preserve">PONTUAÇÃO TOTAL VÁLIDA </t>
  </si>
  <si>
    <t xml:space="preserve">PONTUAÇÃO </t>
  </si>
  <si>
    <t>Apresentei, para fins de pontuação, apenas atividades realizadas estritamente no período desta avaliação.</t>
  </si>
  <si>
    <t xml:space="preserve">FATOR 4 - PRODUTIVIDADE 
</t>
  </si>
  <si>
    <r>
      <t xml:space="preserve">QUANTIDADE
</t>
    </r>
    <r>
      <rPr>
        <b/>
        <sz val="8"/>
        <color theme="1"/>
        <rFont val="Carlito"/>
        <family val="2"/>
      </rPr>
      <t xml:space="preserve">(CH, aluno, trabalho, banca, projeto, evento, etc) </t>
    </r>
  </si>
  <si>
    <t xml:space="preserve">E-MAIL INSTITUCIONAL: </t>
  </si>
  <si>
    <r>
      <rPr>
        <b/>
        <i/>
        <sz val="9"/>
        <color theme="1"/>
        <rFont val="Carlito"/>
        <family val="2"/>
      </rPr>
      <t xml:space="preserve">Para fins de validação, este formulário deverá ser salvo em PDF (após preenchimento) e assinado, via Gov.br ou Sipac, pelo/a avaliado/a. </t>
    </r>
    <r>
      <rPr>
        <b/>
        <i/>
        <sz val="10"/>
        <color theme="1"/>
        <rFont val="Carlito"/>
        <family val="2"/>
      </rPr>
      <t xml:space="preserve">
</t>
    </r>
    <r>
      <rPr>
        <b/>
        <i/>
        <sz val="9"/>
        <color theme="1"/>
        <rFont val="Carlito"/>
        <family val="2"/>
      </rPr>
      <t>Bem como, é imprescindível a Unidade anexar ao processo de avaliação a Ata de Homologação pelo Conselho da Unidade.</t>
    </r>
  </si>
  <si>
    <r>
      <t>PRODUTIVIDADE</t>
    </r>
    <r>
      <rPr>
        <b/>
        <sz val="12"/>
        <color theme="1"/>
        <rFont val="Carlito"/>
        <family val="2"/>
      </rPr>
      <t>*</t>
    </r>
  </si>
  <si>
    <r>
      <rPr>
        <sz val="12"/>
        <color theme="1"/>
        <rFont val="Carlito"/>
        <family val="2"/>
      </rPr>
      <t>*</t>
    </r>
    <r>
      <rPr>
        <sz val="11"/>
        <color theme="1"/>
        <rFont val="Carlito"/>
        <family val="2"/>
      </rPr>
      <t>Ressalto que tenho conhecimento da produtividade mínima necessária para aprovação, constante no art. 14 da Resolução CONSUNI nº 37/2008: [...] obter, no mínimo,</t>
    </r>
    <r>
      <rPr>
        <b/>
        <sz val="11"/>
        <color theme="1"/>
        <rFont val="Carlito"/>
        <family val="2"/>
      </rPr>
      <t xml:space="preserve"> 60 (sessenta) pontos no fator PRODUTIVIDADE</t>
    </r>
    <r>
      <rPr>
        <sz val="11"/>
        <color theme="1"/>
        <rFont val="Carlito"/>
        <family val="2"/>
      </rPr>
      <t>,</t>
    </r>
    <r>
      <rPr>
        <u/>
        <sz val="11"/>
        <color theme="1"/>
        <rFont val="Carlito"/>
        <family val="2"/>
      </rPr>
      <t xml:space="preserve"> somadas as 03 (três) avaliações periódicas (parciais).</t>
    </r>
  </si>
  <si>
    <r>
      <rPr>
        <sz val="11"/>
        <color theme="1"/>
        <rFont val="Carlito"/>
        <family val="2"/>
      </rPr>
      <t xml:space="preserve">Apresento nesta avaliação o certificado </t>
    </r>
    <r>
      <rPr>
        <sz val="11"/>
        <rFont val="Carlito"/>
        <family val="2"/>
      </rPr>
      <t xml:space="preserve">de Participação no PINS (ou a justificativa no Formulário de Ciência do/a Avaliado/a , na 1ª e/ou 2ª avaliação, em caso de não participação ainda).  
</t>
    </r>
    <r>
      <rPr>
        <sz val="10"/>
        <rFont val="Carlito"/>
        <family val="2"/>
      </rPr>
      <t>(Inciso V, Art. 24, Lei  nº12.772 de 28/12/2012)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</si>
</sst>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2"/>
      <color theme="1"/>
      <name val="Carlito"/>
      <family val="2"/>
    </font>
    <font>
      <b/>
      <sz val="10"/>
      <color theme="1"/>
      <name val="Carlito"/>
      <family val="2"/>
    </font>
    <font>
      <sz val="10"/>
      <name val="Carlito"/>
      <family val="2"/>
    </font>
    <font>
      <sz val="9"/>
      <color theme="1"/>
      <name val="Carlito"/>
      <family val="2"/>
    </font>
    <font>
      <sz val="9"/>
      <name val="Carlito"/>
      <family val="2"/>
    </font>
    <font>
      <b/>
      <sz val="9"/>
      <color theme="1"/>
      <name val="Carlito"/>
      <family val="2"/>
    </font>
    <font>
      <sz val="10"/>
      <color theme="1"/>
      <name val="Carlito"/>
      <family val="2"/>
    </font>
    <font>
      <i/>
      <sz val="10"/>
      <color theme="1"/>
      <name val="Carlito"/>
      <family val="2"/>
    </font>
    <font>
      <b/>
      <i/>
      <sz val="10"/>
      <color theme="1"/>
      <name val="Carlito"/>
      <family val="2"/>
    </font>
    <font>
      <sz val="10"/>
      <color rgb="FFFF0000"/>
      <name val="Carlito"/>
      <family val="2"/>
    </font>
    <font>
      <sz val="9"/>
      <color rgb="FFFF0000"/>
      <name val="Carlito"/>
      <family val="2"/>
    </font>
    <font>
      <b/>
      <sz val="9"/>
      <color rgb="FFFF0000"/>
      <name val="Carlito"/>
      <family val="2"/>
    </font>
    <font>
      <sz val="11"/>
      <color rgb="FFFF0000"/>
      <name val="Carlito"/>
      <family val="2"/>
    </font>
    <font>
      <b/>
      <sz val="13"/>
      <color theme="1"/>
      <name val="Carlito"/>
      <family val="2"/>
    </font>
    <font>
      <b/>
      <sz val="14"/>
      <color theme="1"/>
      <name val="Carlito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rlito"/>
      <family val="2"/>
    </font>
    <font>
      <strike/>
      <sz val="11"/>
      <color theme="1"/>
      <name val="Carlito"/>
      <family val="2"/>
    </font>
    <font>
      <i/>
      <sz val="9.5"/>
      <color theme="1"/>
      <name val="Carlito"/>
      <family val="2"/>
    </font>
    <font>
      <b/>
      <i/>
      <sz val="9.5"/>
      <color theme="1"/>
      <name val="Carlito"/>
      <family val="2"/>
    </font>
    <font>
      <u/>
      <sz val="9"/>
      <color theme="1"/>
      <name val="Carlito"/>
      <family val="2"/>
    </font>
    <font>
      <sz val="12"/>
      <color theme="1"/>
      <name val="Carlito"/>
      <family val="2"/>
    </font>
    <font>
      <b/>
      <sz val="16"/>
      <color theme="1"/>
      <name val="Carlito"/>
      <family val="2"/>
    </font>
    <font>
      <sz val="10.5"/>
      <color theme="1"/>
      <name val="Carlito"/>
      <family val="2"/>
    </font>
    <font>
      <b/>
      <sz val="11"/>
      <name val="Carlito"/>
      <family val="2"/>
    </font>
    <font>
      <b/>
      <sz val="14"/>
      <name val="Carlito"/>
      <family val="2"/>
    </font>
    <font>
      <u/>
      <sz val="11"/>
      <color theme="1"/>
      <name val="Carlito"/>
      <family val="2"/>
    </font>
    <font>
      <sz val="11.5"/>
      <color theme="1"/>
      <name val="Carlito"/>
      <family val="2"/>
    </font>
    <font>
      <b/>
      <sz val="11.5"/>
      <color theme="1"/>
      <name val="Carlito"/>
      <family val="2"/>
    </font>
    <font>
      <sz val="13"/>
      <color theme="1"/>
      <name val="Carlito"/>
      <family val="2"/>
    </font>
    <font>
      <b/>
      <i/>
      <sz val="9"/>
      <color theme="1"/>
      <name val="Carlito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0" tint="-0.14999847407452621"/>
        <bgColor rgb="FFE7E6E6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4"/>
  </cellStyleXfs>
  <cellXfs count="249">
    <xf numFmtId="0" fontId="0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5" fillId="0" borderId="4" xfId="0" applyFont="1" applyBorder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/>
    <xf numFmtId="0" fontId="5" fillId="0" borderId="4" xfId="0" applyFont="1" applyFill="1" applyBorder="1" applyAlignment="1"/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0" fillId="5" borderId="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21" fillId="0" borderId="4" xfId="0" applyFont="1" applyBorder="1" applyAlignment="1"/>
    <xf numFmtId="0" fontId="21" fillId="0" borderId="0" xfId="0" applyFont="1" applyAlignment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3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5" fillId="0" borderId="21" xfId="0" applyFont="1" applyBorder="1" applyAlignment="1"/>
    <xf numFmtId="0" fontId="5" fillId="4" borderId="10" xfId="0" applyFont="1" applyFill="1" applyBorder="1" applyAlignment="1">
      <alignment horizontal="center" vertical="center"/>
    </xf>
    <xf numFmtId="0" fontId="2" fillId="0" borderId="0" xfId="0" applyFont="1" applyAlignment="1"/>
    <xf numFmtId="0" fontId="12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5" fillId="0" borderId="0" xfId="0" applyFont="1" applyFill="1"/>
    <xf numFmtId="0" fontId="3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</xf>
    <xf numFmtId="0" fontId="33" fillId="4" borderId="4" xfId="0" applyFont="1" applyFill="1" applyBorder="1" applyAlignment="1" applyProtection="1">
      <alignment horizontal="center" vertical="center"/>
    </xf>
    <xf numFmtId="0" fontId="33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>
      <alignment horizontal="justify" vertical="center" wrapText="1"/>
    </xf>
    <xf numFmtId="0" fontId="15" fillId="5" borderId="9" xfId="0" applyFont="1" applyFill="1" applyBorder="1" applyAlignment="1">
      <alignment horizontal="justify" vertical="center" wrapText="1"/>
    </xf>
    <xf numFmtId="0" fontId="15" fillId="5" borderId="6" xfId="0" applyFont="1" applyFill="1" applyBorder="1" applyAlignment="1">
      <alignment horizontal="justify" vertical="center" wrapText="1"/>
    </xf>
    <xf numFmtId="0" fontId="15" fillId="5" borderId="11" xfId="0" applyFont="1" applyFill="1" applyBorder="1" applyAlignment="1">
      <alignment horizontal="justify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top" wrapText="1"/>
    </xf>
    <xf numFmtId="0" fontId="23" fillId="7" borderId="8" xfId="0" applyFont="1" applyFill="1" applyBorder="1" applyAlignment="1">
      <alignment horizontal="center" vertical="top"/>
    </xf>
    <xf numFmtId="0" fontId="23" fillId="7" borderId="9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4" xfId="0" applyFont="1" applyBorder="1"/>
    <xf numFmtId="0" fontId="8" fillId="0" borderId="3" xfId="0" applyFont="1" applyBorder="1"/>
    <xf numFmtId="0" fontId="7" fillId="3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0" fillId="3" borderId="2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10" fillId="3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0" fillId="2" borderId="22" xfId="0" applyFont="1" applyFill="1" applyBorder="1" applyAlignment="1" applyProtection="1">
      <alignment horizontal="left" vertical="center" wrapText="1"/>
      <protection locked="0"/>
    </xf>
    <xf numFmtId="0" fontId="30" fillId="2" borderId="10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 applyProtection="1">
      <alignment horizontal="left" vertical="center"/>
      <protection locked="0"/>
    </xf>
    <xf numFmtId="0" fontId="30" fillId="2" borderId="8" xfId="0" applyFont="1" applyFill="1" applyBorder="1" applyAlignment="1" applyProtection="1">
      <alignment horizontal="left" vertical="center"/>
      <protection locked="0"/>
    </xf>
    <xf numFmtId="0" fontId="30" fillId="2" borderId="9" xfId="0" applyFont="1" applyFill="1" applyBorder="1" applyAlignment="1" applyProtection="1">
      <alignment horizontal="left" vertical="center"/>
      <protection locked="0"/>
    </xf>
    <xf numFmtId="0" fontId="19" fillId="6" borderId="4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left" vertical="center"/>
    </xf>
    <xf numFmtId="0" fontId="32" fillId="4" borderId="10" xfId="0" applyFont="1" applyFill="1" applyBorder="1" applyAlignment="1">
      <alignment horizontal="left" vertical="center"/>
    </xf>
    <xf numFmtId="14" fontId="30" fillId="0" borderId="10" xfId="0" applyNumberFormat="1" applyFont="1" applyBorder="1" applyAlignment="1" applyProtection="1">
      <alignment horizontal="center" vertical="center"/>
    </xf>
    <xf numFmtId="0" fontId="32" fillId="4" borderId="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/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5" borderId="10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 applyProtection="1">
      <alignment horizontal="center" vertical="top" wrapText="1"/>
    </xf>
    <xf numFmtId="0" fontId="34" fillId="7" borderId="8" xfId="0" applyFont="1" applyFill="1" applyBorder="1" applyAlignment="1" applyProtection="1">
      <alignment horizontal="center" vertical="top"/>
    </xf>
    <xf numFmtId="0" fontId="34" fillId="7" borderId="9" xfId="0" applyFont="1" applyFill="1" applyBorder="1" applyAlignment="1" applyProtection="1">
      <alignment horizontal="center" vertical="top"/>
    </xf>
    <xf numFmtId="0" fontId="7" fillId="14" borderId="7" xfId="0" applyFont="1" applyFill="1" applyBorder="1" applyAlignment="1" applyProtection="1">
      <alignment horizontal="center" vertical="center" wrapText="1"/>
    </xf>
    <xf numFmtId="0" fontId="7" fillId="14" borderId="8" xfId="0" applyFont="1" applyFill="1" applyBorder="1" applyAlignment="1" applyProtection="1">
      <alignment horizontal="center" vertical="center" wrapText="1"/>
    </xf>
    <xf numFmtId="0" fontId="7" fillId="14" borderId="9" xfId="0" applyFont="1" applyFill="1" applyBorder="1" applyAlignment="1" applyProtection="1">
      <alignment horizontal="center" vertical="center" wrapText="1"/>
    </xf>
    <xf numFmtId="0" fontId="7" fillId="14" borderId="7" xfId="0" applyFont="1" applyFill="1" applyBorder="1" applyAlignment="1" applyProtection="1">
      <alignment horizontal="center" vertical="center"/>
    </xf>
    <xf numFmtId="0" fontId="7" fillId="14" borderId="8" xfId="0" applyFont="1" applyFill="1" applyBorder="1" applyAlignment="1" applyProtection="1">
      <alignment horizontal="center" vertical="center"/>
    </xf>
    <xf numFmtId="0" fontId="7" fillId="1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 wrapText="1"/>
    </xf>
    <xf numFmtId="0" fontId="34" fillId="13" borderId="8" xfId="0" applyFont="1" applyFill="1" applyBorder="1" applyAlignment="1" applyProtection="1">
      <alignment horizontal="center" vertical="center"/>
    </xf>
    <xf numFmtId="0" fontId="34" fillId="13" borderId="9" xfId="0" applyFont="1" applyFill="1" applyBorder="1" applyAlignment="1" applyProtection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14" borderId="10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33" fillId="4" borderId="7" xfId="0" applyFont="1" applyFill="1" applyBorder="1" applyAlignment="1" applyProtection="1">
      <alignment horizontal="center" vertical="center"/>
    </xf>
    <xf numFmtId="0" fontId="33" fillId="4" borderId="8" xfId="0" applyFont="1" applyFill="1" applyBorder="1" applyAlignment="1" applyProtection="1">
      <alignment horizontal="center" vertical="center"/>
    </xf>
    <xf numFmtId="0" fontId="33" fillId="4" borderId="9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horizontal="center" vertical="center"/>
    </xf>
    <xf numFmtId="0" fontId="33" fillId="0" borderId="8" xfId="0" applyFont="1" applyFill="1" applyBorder="1" applyAlignment="1" applyProtection="1">
      <alignment horizontal="center" vertical="center"/>
    </xf>
    <xf numFmtId="0" fontId="33" fillId="0" borderId="9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219074</xdr:colOff>
      <xdr:row>0</xdr:row>
      <xdr:rowOff>190500</xdr:rowOff>
    </xdr:from>
    <xdr:ext cx="1381126" cy="647700"/>
    <xdr:pic>
      <xdr:nvPicPr>
        <xdr:cNvPr id="2" name="image1.png" title="Image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4" y="190500"/>
          <a:ext cx="1381126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9"/>
  <sheetViews>
    <sheetView showGridLines="0" tabSelected="1" zoomScaleNormal="100" zoomScaleSheetLayoutView="100" workbookViewId="0">
      <selection activeCell="C5" sqref="C5:H5"/>
    </sheetView>
  </sheetViews>
  <sheetFormatPr defaultColWidth="14.42578125" defaultRowHeight="15" customHeight="1" x14ac:dyDescent="0.25"/>
  <cols>
    <col min="1" max="1" width="4.7109375" style="6" customWidth="1"/>
    <col min="2" max="2" width="17.28515625" style="1" customWidth="1"/>
    <col min="3" max="3" width="9" style="1" customWidth="1"/>
    <col min="4" max="4" width="8.7109375" style="1" customWidth="1"/>
    <col min="5" max="5" width="14.28515625" style="1" customWidth="1"/>
    <col min="6" max="6" width="8.42578125" style="1" customWidth="1"/>
    <col min="7" max="7" width="2" style="1" hidden="1" customWidth="1"/>
    <col min="8" max="8" width="11.28515625" style="1" customWidth="1"/>
    <col min="9" max="9" width="9.140625" style="1" customWidth="1"/>
    <col min="10" max="10" width="4.28515625" style="21" customWidth="1"/>
    <col min="11" max="11" width="14.42578125" style="21" customWidth="1"/>
    <col min="12" max="27" width="8.7109375" style="1" customWidth="1"/>
    <col min="28" max="16384" width="14.42578125" style="1"/>
  </cols>
  <sheetData>
    <row r="1" spans="1:27" ht="84.75" customHeight="1" x14ac:dyDescent="0.25">
      <c r="A1" s="161" t="s">
        <v>3</v>
      </c>
      <c r="B1" s="162"/>
      <c r="C1" s="162"/>
      <c r="D1" s="162"/>
      <c r="E1" s="162"/>
      <c r="F1" s="162"/>
      <c r="G1" s="162"/>
      <c r="H1" s="162"/>
      <c r="I1" s="163"/>
      <c r="J1" s="162"/>
      <c r="K1" s="16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85.5" customHeight="1" x14ac:dyDescent="0.25">
      <c r="A2" s="165" t="s">
        <v>178</v>
      </c>
      <c r="B2" s="166"/>
      <c r="C2" s="166"/>
      <c r="D2" s="166"/>
      <c r="E2" s="166"/>
      <c r="F2" s="166"/>
      <c r="G2" s="166"/>
      <c r="H2" s="166"/>
      <c r="I2" s="167"/>
      <c r="J2" s="166"/>
      <c r="K2" s="16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08" customHeight="1" x14ac:dyDescent="0.25">
      <c r="A3" s="185" t="s">
        <v>177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4"/>
      <c r="M3" s="56"/>
      <c r="N3" s="56"/>
      <c r="O3" s="56"/>
      <c r="P3" s="56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7.95" customHeight="1" x14ac:dyDescent="0.25">
      <c r="A4" s="187" t="s">
        <v>131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  <c r="L4" s="4"/>
      <c r="M4" s="4"/>
      <c r="N4" s="16"/>
      <c r="O4" s="16"/>
      <c r="P4" s="16"/>
      <c r="Q4" s="16"/>
      <c r="R4" s="16"/>
      <c r="X4" s="4"/>
      <c r="Y4" s="4"/>
      <c r="Z4" s="4"/>
      <c r="AA4" s="4"/>
    </row>
    <row r="5" spans="1:27" ht="24.95" customHeight="1" x14ac:dyDescent="0.25">
      <c r="A5" s="169" t="s">
        <v>159</v>
      </c>
      <c r="B5" s="170"/>
      <c r="C5" s="177"/>
      <c r="D5" s="177"/>
      <c r="E5" s="177"/>
      <c r="F5" s="177"/>
      <c r="G5" s="177"/>
      <c r="H5" s="177"/>
      <c r="I5" s="87" t="s">
        <v>162</v>
      </c>
      <c r="J5" s="88"/>
      <c r="K5" s="59"/>
      <c r="N5" s="54"/>
      <c r="O5" s="55"/>
      <c r="P5" s="55"/>
      <c r="Q5" s="16"/>
      <c r="R5" s="16"/>
    </row>
    <row r="6" spans="1:27" ht="24.95" customHeight="1" x14ac:dyDescent="0.25">
      <c r="A6" s="89" t="s">
        <v>160</v>
      </c>
      <c r="B6" s="90"/>
      <c r="C6" s="182"/>
      <c r="D6" s="183"/>
      <c r="E6" s="183"/>
      <c r="F6" s="183"/>
      <c r="G6" s="183"/>
      <c r="H6" s="184"/>
      <c r="I6" s="89" t="s">
        <v>163</v>
      </c>
      <c r="J6" s="90"/>
      <c r="K6" s="60"/>
      <c r="N6" s="54"/>
      <c r="O6" s="16"/>
      <c r="P6" s="16"/>
      <c r="Q6" s="16"/>
      <c r="R6" s="16"/>
    </row>
    <row r="7" spans="1:27" s="3" customFormat="1" ht="24.95" customHeight="1" x14ac:dyDescent="0.25">
      <c r="A7" s="175" t="s">
        <v>161</v>
      </c>
      <c r="B7" s="176"/>
      <c r="C7" s="178"/>
      <c r="D7" s="178"/>
      <c r="E7" s="178"/>
      <c r="F7" s="178"/>
      <c r="G7" s="178"/>
      <c r="H7" s="178"/>
      <c r="I7" s="89" t="s">
        <v>164</v>
      </c>
      <c r="J7" s="90"/>
      <c r="K7" s="47"/>
      <c r="N7" s="56"/>
      <c r="O7" s="9"/>
      <c r="P7" s="9"/>
      <c r="Q7" s="9"/>
      <c r="R7" s="9"/>
    </row>
    <row r="8" spans="1:27" s="3" customFormat="1" ht="24.95" customHeight="1" x14ac:dyDescent="0.25">
      <c r="A8" s="175" t="s">
        <v>190</v>
      </c>
      <c r="B8" s="175"/>
      <c r="C8" s="177"/>
      <c r="D8" s="177"/>
      <c r="E8" s="177"/>
      <c r="F8" s="177"/>
      <c r="G8" s="177"/>
      <c r="H8" s="177"/>
      <c r="I8" s="179" t="s">
        <v>142</v>
      </c>
      <c r="J8" s="179"/>
      <c r="K8" s="47"/>
      <c r="M8" s="9"/>
      <c r="N8" s="4"/>
    </row>
    <row r="9" spans="1:27" s="3" customFormat="1" ht="15.6" customHeight="1" x14ac:dyDescent="0.2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27" s="3" customFormat="1" ht="35.25" customHeight="1" x14ac:dyDescent="0.25">
      <c r="A10" s="190" t="s">
        <v>133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27" s="9" customFormat="1" ht="18" customHeight="1" thickBot="1" x14ac:dyDescent="0.3">
      <c r="A11" s="195" t="s">
        <v>134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</row>
    <row r="12" spans="1:27" s="3" customFormat="1" ht="29.25" customHeight="1" thickBot="1" x14ac:dyDescent="0.3">
      <c r="A12" s="48"/>
      <c r="B12" s="191" t="s">
        <v>155</v>
      </c>
      <c r="C12" s="192"/>
      <c r="D12" s="192"/>
      <c r="E12" s="192"/>
      <c r="F12" s="192"/>
      <c r="G12" s="192"/>
      <c r="H12" s="192"/>
      <c r="I12" s="192"/>
      <c r="J12" s="192"/>
      <c r="K12" s="192"/>
    </row>
    <row r="13" spans="1:27" s="3" customFormat="1" ht="29.25" customHeight="1" thickBot="1" x14ac:dyDescent="0.3">
      <c r="A13" s="48"/>
      <c r="B13" s="194" t="s">
        <v>156</v>
      </c>
      <c r="C13" s="192"/>
      <c r="D13" s="192"/>
      <c r="E13" s="192"/>
      <c r="F13" s="192"/>
      <c r="G13" s="192"/>
      <c r="H13" s="192"/>
      <c r="I13" s="192"/>
      <c r="J13" s="192"/>
      <c r="K13" s="192"/>
    </row>
    <row r="14" spans="1:27" ht="15.6" customHeight="1" x14ac:dyDescent="0.25">
      <c r="A14" s="171"/>
      <c r="B14" s="172"/>
      <c r="C14" s="172"/>
      <c r="D14" s="172"/>
      <c r="E14" s="172"/>
      <c r="F14" s="172"/>
      <c r="G14" s="172"/>
      <c r="H14" s="172"/>
      <c r="I14" s="173"/>
      <c r="J14" s="172"/>
      <c r="K14" s="174"/>
    </row>
    <row r="15" spans="1:27" ht="37.5" customHeight="1" x14ac:dyDescent="0.25">
      <c r="A15" s="153" t="s">
        <v>140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</row>
    <row r="16" spans="1:27" ht="23.1" customHeight="1" x14ac:dyDescent="0.25">
      <c r="A16" s="83" t="s">
        <v>4</v>
      </c>
      <c r="B16" s="84"/>
      <c r="C16" s="84"/>
      <c r="D16" s="84"/>
      <c r="E16" s="84"/>
      <c r="F16" s="84"/>
      <c r="G16" s="85"/>
      <c r="H16" s="130" t="s">
        <v>9</v>
      </c>
      <c r="I16" s="130"/>
      <c r="J16" s="130"/>
      <c r="K16" s="130"/>
    </row>
    <row r="17" spans="1:21" ht="23.1" customHeight="1" x14ac:dyDescent="0.25">
      <c r="A17" s="120" t="s">
        <v>5</v>
      </c>
      <c r="B17" s="121"/>
      <c r="C17" s="121"/>
      <c r="D17" s="121"/>
      <c r="E17" s="121"/>
      <c r="F17" s="121"/>
      <c r="G17" s="156"/>
      <c r="H17" s="152"/>
      <c r="I17" s="152"/>
      <c r="J17" s="152"/>
      <c r="K17" s="152"/>
    </row>
    <row r="18" spans="1:21" ht="23.1" customHeight="1" x14ac:dyDescent="0.25">
      <c r="A18" s="120" t="s">
        <v>6</v>
      </c>
      <c r="B18" s="121"/>
      <c r="C18" s="121"/>
      <c r="D18" s="121"/>
      <c r="E18" s="121"/>
      <c r="F18" s="121"/>
      <c r="G18" s="156"/>
      <c r="H18" s="152"/>
      <c r="I18" s="152"/>
      <c r="J18" s="152"/>
      <c r="K18" s="152"/>
    </row>
    <row r="19" spans="1:21" ht="23.1" customHeight="1" x14ac:dyDescent="0.25">
      <c r="A19" s="120" t="s">
        <v>7</v>
      </c>
      <c r="B19" s="121"/>
      <c r="C19" s="121"/>
      <c r="D19" s="121"/>
      <c r="E19" s="121"/>
      <c r="F19" s="121"/>
      <c r="G19" s="156"/>
      <c r="H19" s="152"/>
      <c r="I19" s="152"/>
      <c r="J19" s="152"/>
      <c r="K19" s="152"/>
    </row>
    <row r="20" spans="1:21" ht="23.1" customHeight="1" x14ac:dyDescent="0.25">
      <c r="A20" s="180" t="s">
        <v>8</v>
      </c>
      <c r="B20" s="180"/>
      <c r="C20" s="180"/>
      <c r="D20" s="180"/>
      <c r="E20" s="180"/>
      <c r="F20" s="180"/>
      <c r="G20" s="180"/>
      <c r="H20" s="152"/>
      <c r="I20" s="152"/>
      <c r="J20" s="152"/>
      <c r="K20" s="152"/>
    </row>
    <row r="21" spans="1:21" ht="23.1" customHeight="1" x14ac:dyDescent="0.25">
      <c r="A21" s="130" t="s">
        <v>149</v>
      </c>
      <c r="B21" s="130"/>
      <c r="C21" s="130"/>
      <c r="D21" s="130"/>
      <c r="E21" s="130"/>
      <c r="F21" s="130"/>
      <c r="G21" s="49"/>
      <c r="H21" s="203">
        <f>SUM(H17:K20)</f>
        <v>0</v>
      </c>
      <c r="I21" s="203"/>
      <c r="J21" s="203"/>
      <c r="K21" s="203"/>
    </row>
    <row r="22" spans="1:21" ht="15.6" customHeight="1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21" s="3" customFormat="1" ht="48" customHeight="1" x14ac:dyDescent="0.25">
      <c r="A23" s="181" t="s">
        <v>157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M23" s="9"/>
      <c r="N23" s="9"/>
      <c r="O23" s="9"/>
      <c r="P23" s="9"/>
      <c r="Q23" s="9"/>
      <c r="R23" s="9"/>
      <c r="S23" s="9"/>
      <c r="T23" s="9"/>
      <c r="U23" s="9"/>
    </row>
    <row r="24" spans="1:21" s="9" customFormat="1" ht="10.5" customHeight="1" x14ac:dyDescent="0.25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</row>
    <row r="25" spans="1:21" s="9" customFormat="1" ht="22.5" customHeight="1" x14ac:dyDescent="0.25">
      <c r="A25" s="157" t="s">
        <v>172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1:21" s="9" customFormat="1" ht="103.5" customHeight="1" x14ac:dyDescent="0.25">
      <c r="A26" s="159" t="s">
        <v>173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</row>
    <row r="27" spans="1:21" s="9" customFormat="1" ht="8.25" customHeight="1" x14ac:dyDescent="0.2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21" s="9" customFormat="1" ht="22.5" customHeight="1" x14ac:dyDescent="0.25">
      <c r="A28" s="158" t="s">
        <v>174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</row>
    <row r="29" spans="1:21" s="9" customFormat="1" ht="22.5" customHeight="1" x14ac:dyDescent="0.25">
      <c r="A29" s="159" t="s">
        <v>175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21" s="9" customFormat="1" ht="22.5" customHeight="1" x14ac:dyDescent="0.25">
      <c r="A30" s="159" t="s">
        <v>176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</row>
    <row r="31" spans="1:21" s="9" customFormat="1" ht="22.5" customHeight="1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21" s="12" customFormat="1" ht="38.25" customHeight="1" x14ac:dyDescent="0.25">
      <c r="A32" s="105" t="s">
        <v>85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3" ht="60.75" customHeight="1" x14ac:dyDescent="0.25">
      <c r="A33" s="107" t="s">
        <v>4</v>
      </c>
      <c r="B33" s="108"/>
      <c r="C33" s="108"/>
      <c r="D33" s="108"/>
      <c r="E33" s="109"/>
      <c r="F33" s="91" t="s">
        <v>87</v>
      </c>
      <c r="G33" s="97"/>
      <c r="H33" s="92"/>
      <c r="I33" s="91" t="s">
        <v>189</v>
      </c>
      <c r="J33" s="92"/>
      <c r="K33" s="28" t="s">
        <v>88</v>
      </c>
      <c r="M33" s="16"/>
    </row>
    <row r="34" spans="1:13" ht="72.75" customHeight="1" x14ac:dyDescent="0.25">
      <c r="A34" s="17">
        <v>1</v>
      </c>
      <c r="B34" s="67" t="s">
        <v>10</v>
      </c>
      <c r="C34" s="67"/>
      <c r="D34" s="67"/>
      <c r="E34" s="68"/>
      <c r="F34" s="101" t="s">
        <v>141</v>
      </c>
      <c r="G34" s="197"/>
      <c r="H34" s="198"/>
      <c r="I34" s="65"/>
      <c r="J34" s="66"/>
      <c r="K34" s="40">
        <f>I34*10</f>
        <v>0</v>
      </c>
    </row>
    <row r="35" spans="1:13" ht="46.5" customHeight="1" x14ac:dyDescent="0.25">
      <c r="A35" s="17">
        <v>2</v>
      </c>
      <c r="B35" s="67" t="s">
        <v>11</v>
      </c>
      <c r="C35" s="67"/>
      <c r="D35" s="67"/>
      <c r="E35" s="68"/>
      <c r="F35" s="101" t="s">
        <v>89</v>
      </c>
      <c r="G35" s="199"/>
      <c r="H35" s="200"/>
      <c r="I35" s="65"/>
      <c r="J35" s="66"/>
      <c r="K35" s="40">
        <f>I35*10</f>
        <v>0</v>
      </c>
    </row>
    <row r="36" spans="1:13" ht="58.5" customHeight="1" x14ac:dyDescent="0.25">
      <c r="A36" s="17">
        <v>3</v>
      </c>
      <c r="B36" s="67" t="s">
        <v>12</v>
      </c>
      <c r="C36" s="67"/>
      <c r="D36" s="67"/>
      <c r="E36" s="68"/>
      <c r="F36" s="101" t="s">
        <v>90</v>
      </c>
      <c r="G36" s="199"/>
      <c r="H36" s="200"/>
      <c r="I36" s="65"/>
      <c r="J36" s="66"/>
      <c r="K36" s="40">
        <f>I36*15</f>
        <v>0</v>
      </c>
    </row>
    <row r="37" spans="1:13" s="3" customFormat="1" ht="63.75" customHeight="1" x14ac:dyDescent="0.25">
      <c r="A37" s="18">
        <v>4</v>
      </c>
      <c r="B37" s="69" t="s">
        <v>13</v>
      </c>
      <c r="C37" s="69"/>
      <c r="D37" s="69"/>
      <c r="E37" s="70"/>
      <c r="F37" s="101" t="s">
        <v>91</v>
      </c>
      <c r="G37" s="102"/>
      <c r="H37" s="103"/>
      <c r="I37" s="81"/>
      <c r="J37" s="82"/>
      <c r="K37" s="35">
        <f>I37*10</f>
        <v>0</v>
      </c>
    </row>
    <row r="38" spans="1:13" s="3" customFormat="1" ht="84" customHeight="1" x14ac:dyDescent="0.25">
      <c r="A38" s="18">
        <v>5</v>
      </c>
      <c r="B38" s="69" t="s">
        <v>14</v>
      </c>
      <c r="C38" s="69"/>
      <c r="D38" s="69"/>
      <c r="E38" s="70"/>
      <c r="F38" s="75" t="s">
        <v>92</v>
      </c>
      <c r="G38" s="104"/>
      <c r="H38" s="104"/>
      <c r="I38" s="81"/>
      <c r="J38" s="82"/>
      <c r="K38" s="35">
        <f>I38*10</f>
        <v>0</v>
      </c>
    </row>
    <row r="39" spans="1:13" s="3" customFormat="1" ht="31.5" customHeight="1" x14ac:dyDescent="0.25">
      <c r="A39" s="17">
        <v>6</v>
      </c>
      <c r="B39" s="67" t="s">
        <v>93</v>
      </c>
      <c r="C39" s="67"/>
      <c r="D39" s="67"/>
      <c r="E39" s="68"/>
      <c r="F39" s="79" t="s">
        <v>94</v>
      </c>
      <c r="G39" s="79"/>
      <c r="H39" s="79"/>
      <c r="I39" s="65"/>
      <c r="J39" s="66"/>
      <c r="K39" s="35">
        <f>I39*5</f>
        <v>0</v>
      </c>
    </row>
    <row r="40" spans="1:13" s="3" customFormat="1" ht="25.5" customHeight="1" x14ac:dyDescent="0.25">
      <c r="A40" s="98" t="s">
        <v>147</v>
      </c>
      <c r="B40" s="98"/>
      <c r="C40" s="98"/>
      <c r="D40" s="98"/>
      <c r="E40" s="98"/>
      <c r="F40" s="98"/>
      <c r="G40" s="98"/>
      <c r="H40" s="98"/>
      <c r="I40" s="98"/>
      <c r="J40" s="98"/>
      <c r="K40" s="35">
        <f>SUM(K34:K39)</f>
        <v>0</v>
      </c>
    </row>
    <row r="41" spans="1:13" s="3" customFormat="1" ht="25.5" customHeight="1" x14ac:dyDescent="0.25">
      <c r="A41" s="99" t="s">
        <v>145</v>
      </c>
      <c r="B41" s="99"/>
      <c r="C41" s="99"/>
      <c r="D41" s="99"/>
      <c r="E41" s="99"/>
      <c r="F41" s="99"/>
      <c r="G41" s="99"/>
      <c r="H41" s="99"/>
      <c r="I41" s="100"/>
      <c r="J41" s="99"/>
      <c r="K41" s="33">
        <f>IF(K40&gt;120,120,K40)</f>
        <v>0</v>
      </c>
      <c r="L41" s="23" t="str">
        <f>IF(K41&lt;=120," ","Pontuação incorreta! Valor máximo permitido: 120")</f>
        <v xml:space="preserve"> </v>
      </c>
    </row>
    <row r="42" spans="1:13" s="9" customFormat="1" ht="25.5" customHeight="1" x14ac:dyDescent="0.25">
      <c r="A42" s="222" t="s">
        <v>144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</row>
    <row r="43" spans="1:13" s="9" customFormat="1" ht="33" customHeight="1" x14ac:dyDescent="0.25">
      <c r="A43" s="105" t="s">
        <v>83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3" s="9" customFormat="1" ht="60.75" customHeight="1" x14ac:dyDescent="0.25">
      <c r="A44" s="221" t="s">
        <v>4</v>
      </c>
      <c r="B44" s="221"/>
      <c r="C44" s="221"/>
      <c r="D44" s="221"/>
      <c r="E44" s="221"/>
      <c r="F44" s="91" t="s">
        <v>87</v>
      </c>
      <c r="G44" s="97"/>
      <c r="H44" s="92"/>
      <c r="I44" s="91" t="s">
        <v>189</v>
      </c>
      <c r="J44" s="92"/>
      <c r="K44" s="28" t="s">
        <v>88</v>
      </c>
    </row>
    <row r="45" spans="1:13" s="9" customFormat="1" ht="41.25" customHeight="1" x14ac:dyDescent="0.25">
      <c r="A45" s="17">
        <v>1</v>
      </c>
      <c r="B45" s="67" t="s">
        <v>17</v>
      </c>
      <c r="C45" s="67"/>
      <c r="D45" s="67"/>
      <c r="E45" s="68"/>
      <c r="F45" s="146" t="s">
        <v>95</v>
      </c>
      <c r="G45" s="210"/>
      <c r="H45" s="211"/>
      <c r="I45" s="65"/>
      <c r="J45" s="66"/>
      <c r="K45" s="40">
        <f>I45*15</f>
        <v>0</v>
      </c>
    </row>
    <row r="46" spans="1:13" s="9" customFormat="1" ht="42.75" customHeight="1" x14ac:dyDescent="0.25">
      <c r="A46" s="17">
        <v>2</v>
      </c>
      <c r="B46" s="67" t="s">
        <v>18</v>
      </c>
      <c r="C46" s="67"/>
      <c r="D46" s="67"/>
      <c r="E46" s="68"/>
      <c r="F46" s="146" t="s">
        <v>96</v>
      </c>
      <c r="G46" s="210"/>
      <c r="H46" s="211"/>
      <c r="I46" s="65"/>
      <c r="J46" s="66"/>
      <c r="K46" s="40">
        <f>I46*10</f>
        <v>0</v>
      </c>
    </row>
    <row r="47" spans="1:13" s="3" customFormat="1" ht="48" customHeight="1" x14ac:dyDescent="0.25">
      <c r="A47" s="17">
        <v>3</v>
      </c>
      <c r="B47" s="69" t="s">
        <v>19</v>
      </c>
      <c r="C47" s="69"/>
      <c r="D47" s="69"/>
      <c r="E47" s="70"/>
      <c r="F47" s="146" t="s">
        <v>97</v>
      </c>
      <c r="G47" s="210"/>
      <c r="H47" s="211"/>
      <c r="I47" s="65"/>
      <c r="J47" s="66"/>
      <c r="K47" s="40">
        <f>I47*10</f>
        <v>0</v>
      </c>
    </row>
    <row r="48" spans="1:13" s="3" customFormat="1" ht="46.5" customHeight="1" x14ac:dyDescent="0.25">
      <c r="A48" s="18">
        <v>4</v>
      </c>
      <c r="B48" s="69" t="s">
        <v>15</v>
      </c>
      <c r="C48" s="69"/>
      <c r="D48" s="69"/>
      <c r="E48" s="70"/>
      <c r="F48" s="146" t="s">
        <v>97</v>
      </c>
      <c r="G48" s="147"/>
      <c r="H48" s="148"/>
      <c r="I48" s="81"/>
      <c r="J48" s="82"/>
      <c r="K48" s="35">
        <f>I48*10</f>
        <v>0</v>
      </c>
    </row>
    <row r="49" spans="1:13" s="3" customFormat="1" ht="45" customHeight="1" x14ac:dyDescent="0.25">
      <c r="A49" s="18">
        <v>5</v>
      </c>
      <c r="B49" s="69" t="s">
        <v>20</v>
      </c>
      <c r="C49" s="69"/>
      <c r="D49" s="69"/>
      <c r="E49" s="70"/>
      <c r="F49" s="146" t="s">
        <v>97</v>
      </c>
      <c r="G49" s="147"/>
      <c r="H49" s="148"/>
      <c r="I49" s="81"/>
      <c r="J49" s="82"/>
      <c r="K49" s="35">
        <f>I49*10</f>
        <v>0</v>
      </c>
    </row>
    <row r="50" spans="1:13" s="3" customFormat="1" ht="35.25" customHeight="1" x14ac:dyDescent="0.25">
      <c r="A50" s="18">
        <v>6</v>
      </c>
      <c r="B50" s="69" t="s">
        <v>21</v>
      </c>
      <c r="C50" s="69"/>
      <c r="D50" s="69"/>
      <c r="E50" s="70"/>
      <c r="F50" s="146" t="s">
        <v>153</v>
      </c>
      <c r="G50" s="147"/>
      <c r="H50" s="148"/>
      <c r="I50" s="81"/>
      <c r="J50" s="82"/>
      <c r="K50" s="35">
        <f>I50*5</f>
        <v>0</v>
      </c>
    </row>
    <row r="51" spans="1:13" s="3" customFormat="1" ht="42.75" customHeight="1" x14ac:dyDescent="0.25">
      <c r="A51" s="18">
        <v>7</v>
      </c>
      <c r="B51" s="69" t="s">
        <v>22</v>
      </c>
      <c r="C51" s="69"/>
      <c r="D51" s="69"/>
      <c r="E51" s="70"/>
      <c r="F51" s="146" t="s">
        <v>153</v>
      </c>
      <c r="G51" s="147"/>
      <c r="H51" s="148"/>
      <c r="I51" s="81"/>
      <c r="J51" s="82"/>
      <c r="K51" s="35">
        <f>I51*5</f>
        <v>0</v>
      </c>
    </row>
    <row r="52" spans="1:13" s="3" customFormat="1" ht="30" customHeight="1" x14ac:dyDescent="0.25">
      <c r="A52" s="18">
        <v>8</v>
      </c>
      <c r="B52" s="69" t="s">
        <v>23</v>
      </c>
      <c r="C52" s="69"/>
      <c r="D52" s="69"/>
      <c r="E52" s="70"/>
      <c r="F52" s="146" t="s">
        <v>98</v>
      </c>
      <c r="G52" s="147"/>
      <c r="H52" s="148"/>
      <c r="I52" s="81"/>
      <c r="J52" s="82"/>
      <c r="K52" s="35">
        <f>I52*10</f>
        <v>0</v>
      </c>
    </row>
    <row r="53" spans="1:13" s="3" customFormat="1" ht="34.5" customHeight="1" x14ac:dyDescent="0.25">
      <c r="A53" s="18">
        <v>9</v>
      </c>
      <c r="B53" s="69" t="s">
        <v>24</v>
      </c>
      <c r="C53" s="69"/>
      <c r="D53" s="69"/>
      <c r="E53" s="70"/>
      <c r="F53" s="146" t="s">
        <v>99</v>
      </c>
      <c r="G53" s="147"/>
      <c r="H53" s="148"/>
      <c r="I53" s="81"/>
      <c r="J53" s="82"/>
      <c r="K53" s="35">
        <f>I53*15</f>
        <v>0</v>
      </c>
    </row>
    <row r="54" spans="1:13" s="3" customFormat="1" ht="27.75" customHeight="1" x14ac:dyDescent="0.25">
      <c r="A54" s="18">
        <v>10</v>
      </c>
      <c r="B54" s="69" t="s">
        <v>25</v>
      </c>
      <c r="C54" s="69"/>
      <c r="D54" s="69"/>
      <c r="E54" s="70"/>
      <c r="F54" s="146" t="s">
        <v>100</v>
      </c>
      <c r="G54" s="147"/>
      <c r="H54" s="148"/>
      <c r="I54" s="81"/>
      <c r="J54" s="82"/>
      <c r="K54" s="35">
        <f>I54*10</f>
        <v>0</v>
      </c>
    </row>
    <row r="55" spans="1:13" s="5" customFormat="1" ht="33" customHeight="1" x14ac:dyDescent="0.25">
      <c r="A55" s="17">
        <v>11</v>
      </c>
      <c r="B55" s="69" t="s">
        <v>16</v>
      </c>
      <c r="C55" s="69"/>
      <c r="D55" s="69"/>
      <c r="E55" s="70"/>
      <c r="F55" s="208" t="s">
        <v>153</v>
      </c>
      <c r="G55" s="209"/>
      <c r="H55" s="209"/>
      <c r="I55" s="206"/>
      <c r="J55" s="207"/>
      <c r="K55" s="35">
        <f>I55*5</f>
        <v>0</v>
      </c>
    </row>
    <row r="56" spans="1:13" ht="27.75" customHeight="1" x14ac:dyDescent="0.25">
      <c r="A56" s="98" t="s">
        <v>147</v>
      </c>
      <c r="B56" s="98"/>
      <c r="C56" s="98"/>
      <c r="D56" s="98"/>
      <c r="E56" s="98"/>
      <c r="F56" s="98"/>
      <c r="G56" s="98"/>
      <c r="H56" s="98"/>
      <c r="I56" s="98"/>
      <c r="J56" s="98"/>
      <c r="K56" s="45">
        <f>SUM(K45:K55)</f>
        <v>0</v>
      </c>
      <c r="L56" s="34"/>
    </row>
    <row r="57" spans="1:13" s="3" customFormat="1" ht="34.5" customHeight="1" x14ac:dyDescent="0.25">
      <c r="A57" s="99" t="s">
        <v>146</v>
      </c>
      <c r="B57" s="99"/>
      <c r="C57" s="99"/>
      <c r="D57" s="99"/>
      <c r="E57" s="99"/>
      <c r="F57" s="99"/>
      <c r="G57" s="99"/>
      <c r="H57" s="99"/>
      <c r="I57" s="99"/>
      <c r="J57" s="99"/>
      <c r="K57" s="31">
        <f>IF(K56&gt;60,60,K56)</f>
        <v>0</v>
      </c>
      <c r="L57" s="23" t="str">
        <f>IF(K57&lt;=60," ","Pontuação incorreta! Valor máximo permitido: 60")</f>
        <v xml:space="preserve"> </v>
      </c>
    </row>
    <row r="58" spans="1:13" s="9" customFormat="1" ht="29.25" customHeight="1" x14ac:dyDescent="0.25">
      <c r="A58" s="7"/>
      <c r="B58" s="8"/>
      <c r="C58" s="10"/>
      <c r="D58" s="11"/>
      <c r="E58" s="11"/>
      <c r="F58" s="7"/>
      <c r="G58" s="7"/>
      <c r="H58" s="7"/>
      <c r="I58" s="15"/>
      <c r="J58" s="15"/>
      <c r="K58" s="15"/>
    </row>
    <row r="59" spans="1:13" s="3" customFormat="1" ht="47.25" customHeight="1" x14ac:dyDescent="0.25">
      <c r="A59" s="105" t="s">
        <v>84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3" s="3" customFormat="1" ht="33.75" customHeight="1" x14ac:dyDescent="0.25">
      <c r="A60" s="149" t="s">
        <v>101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1"/>
    </row>
    <row r="61" spans="1:13" s="3" customFormat="1" ht="60.75" customHeight="1" x14ac:dyDescent="0.25">
      <c r="A61" s="107" t="s">
        <v>4</v>
      </c>
      <c r="B61" s="108"/>
      <c r="C61" s="108"/>
      <c r="D61" s="108"/>
      <c r="E61" s="109"/>
      <c r="F61" s="91" t="s">
        <v>87</v>
      </c>
      <c r="G61" s="97"/>
      <c r="H61" s="92"/>
      <c r="I61" s="91" t="s">
        <v>189</v>
      </c>
      <c r="J61" s="92"/>
      <c r="K61" s="28" t="s">
        <v>88</v>
      </c>
      <c r="M61" s="9"/>
    </row>
    <row r="62" spans="1:13" s="3" customFormat="1" ht="29.25" customHeight="1" x14ac:dyDescent="0.25">
      <c r="A62" s="17">
        <v>1</v>
      </c>
      <c r="B62" s="67" t="s">
        <v>32</v>
      </c>
      <c r="C62" s="67"/>
      <c r="D62" s="67"/>
      <c r="E62" s="68"/>
      <c r="F62" s="114" t="s">
        <v>95</v>
      </c>
      <c r="G62" s="114"/>
      <c r="H62" s="114"/>
      <c r="I62" s="65"/>
      <c r="J62" s="66"/>
      <c r="K62" s="40">
        <f>I62*15</f>
        <v>0</v>
      </c>
    </row>
    <row r="63" spans="1:13" s="3" customFormat="1" ht="29.25" customHeight="1" x14ac:dyDescent="0.25">
      <c r="A63" s="17">
        <v>2</v>
      </c>
      <c r="B63" s="67" t="s">
        <v>33</v>
      </c>
      <c r="C63" s="67"/>
      <c r="D63" s="67"/>
      <c r="E63" s="68"/>
      <c r="F63" s="114" t="s">
        <v>95</v>
      </c>
      <c r="G63" s="114"/>
      <c r="H63" s="114"/>
      <c r="I63" s="65"/>
      <c r="J63" s="66"/>
      <c r="K63" s="40">
        <f>I63*15</f>
        <v>0</v>
      </c>
    </row>
    <row r="64" spans="1:13" s="3" customFormat="1" ht="29.25" customHeight="1" x14ac:dyDescent="0.25">
      <c r="A64" s="17">
        <v>3</v>
      </c>
      <c r="B64" s="69" t="s">
        <v>34</v>
      </c>
      <c r="C64" s="69"/>
      <c r="D64" s="69"/>
      <c r="E64" s="70"/>
      <c r="F64" s="114" t="s">
        <v>100</v>
      </c>
      <c r="G64" s="114"/>
      <c r="H64" s="114"/>
      <c r="I64" s="65"/>
      <c r="J64" s="66"/>
      <c r="K64" s="40">
        <f>I64*10</f>
        <v>0</v>
      </c>
    </row>
    <row r="65" spans="1:12" s="3" customFormat="1" ht="29.25" customHeight="1" x14ac:dyDescent="0.25">
      <c r="A65" s="18">
        <v>4</v>
      </c>
      <c r="B65" s="69" t="s">
        <v>35</v>
      </c>
      <c r="C65" s="69"/>
      <c r="D65" s="69"/>
      <c r="E65" s="70"/>
      <c r="F65" s="114" t="s">
        <v>154</v>
      </c>
      <c r="G65" s="115"/>
      <c r="H65" s="115"/>
      <c r="I65" s="81"/>
      <c r="J65" s="82"/>
      <c r="K65" s="35">
        <f>I65*2</f>
        <v>0</v>
      </c>
    </row>
    <row r="66" spans="1:12" s="3" customFormat="1" ht="41.25" customHeight="1" x14ac:dyDescent="0.25">
      <c r="A66" s="18">
        <v>5</v>
      </c>
      <c r="B66" s="69" t="s">
        <v>36</v>
      </c>
      <c r="C66" s="69"/>
      <c r="D66" s="69"/>
      <c r="E66" s="70"/>
      <c r="F66" s="114" t="s">
        <v>99</v>
      </c>
      <c r="G66" s="115"/>
      <c r="H66" s="115"/>
      <c r="I66" s="81"/>
      <c r="J66" s="82"/>
      <c r="K66" s="35">
        <f>I66*15</f>
        <v>0</v>
      </c>
    </row>
    <row r="67" spans="1:12" s="3" customFormat="1" ht="42.75" customHeight="1" x14ac:dyDescent="0.25">
      <c r="A67" s="18">
        <v>6</v>
      </c>
      <c r="B67" s="69" t="s">
        <v>37</v>
      </c>
      <c r="C67" s="69"/>
      <c r="D67" s="69"/>
      <c r="E67" s="70"/>
      <c r="F67" s="114" t="s">
        <v>100</v>
      </c>
      <c r="G67" s="115"/>
      <c r="H67" s="115"/>
      <c r="I67" s="81"/>
      <c r="J67" s="82"/>
      <c r="K67" s="35">
        <f>I67*10</f>
        <v>0</v>
      </c>
    </row>
    <row r="68" spans="1:12" s="3" customFormat="1" ht="43.5" customHeight="1" x14ac:dyDescent="0.25">
      <c r="A68" s="18">
        <v>7</v>
      </c>
      <c r="B68" s="69" t="s">
        <v>38</v>
      </c>
      <c r="C68" s="69"/>
      <c r="D68" s="69"/>
      <c r="E68" s="70"/>
      <c r="F68" s="114" t="s">
        <v>153</v>
      </c>
      <c r="G68" s="115"/>
      <c r="H68" s="115"/>
      <c r="I68" s="81"/>
      <c r="J68" s="82"/>
      <c r="K68" s="35">
        <f>I68*5</f>
        <v>0</v>
      </c>
    </row>
    <row r="69" spans="1:12" s="3" customFormat="1" ht="33" customHeight="1" x14ac:dyDescent="0.25">
      <c r="A69" s="18">
        <v>8</v>
      </c>
      <c r="B69" s="69" t="s">
        <v>39</v>
      </c>
      <c r="C69" s="69"/>
      <c r="D69" s="69"/>
      <c r="E69" s="70"/>
      <c r="F69" s="114" t="s">
        <v>100</v>
      </c>
      <c r="G69" s="115"/>
      <c r="H69" s="115"/>
      <c r="I69" s="81"/>
      <c r="J69" s="82"/>
      <c r="K69" s="35">
        <f>I69*10</f>
        <v>0</v>
      </c>
    </row>
    <row r="70" spans="1:12" s="3" customFormat="1" ht="41.25" customHeight="1" x14ac:dyDescent="0.25">
      <c r="A70" s="18">
        <v>9</v>
      </c>
      <c r="B70" s="69" t="s">
        <v>22</v>
      </c>
      <c r="C70" s="69"/>
      <c r="D70" s="69"/>
      <c r="E70" s="70"/>
      <c r="F70" s="114" t="s">
        <v>153</v>
      </c>
      <c r="G70" s="115"/>
      <c r="H70" s="115"/>
      <c r="I70" s="81"/>
      <c r="J70" s="82"/>
      <c r="K70" s="35">
        <f>I70*5</f>
        <v>0</v>
      </c>
    </row>
    <row r="71" spans="1:12" s="3" customFormat="1" ht="29.25" customHeight="1" x14ac:dyDescent="0.25">
      <c r="A71" s="18">
        <v>10</v>
      </c>
      <c r="B71" s="69" t="s">
        <v>26</v>
      </c>
      <c r="C71" s="69"/>
      <c r="D71" s="69"/>
      <c r="E71" s="70"/>
      <c r="F71" s="114" t="s">
        <v>103</v>
      </c>
      <c r="G71" s="115"/>
      <c r="H71" s="115"/>
      <c r="I71" s="81"/>
      <c r="J71" s="82"/>
      <c r="K71" s="35">
        <f>I71*10</f>
        <v>0</v>
      </c>
    </row>
    <row r="72" spans="1:12" s="3" customFormat="1" ht="41.25" customHeight="1" x14ac:dyDescent="0.25">
      <c r="A72" s="17">
        <v>11</v>
      </c>
      <c r="B72" s="67" t="s">
        <v>27</v>
      </c>
      <c r="C72" s="67"/>
      <c r="D72" s="67"/>
      <c r="E72" s="68"/>
      <c r="F72" s="114" t="s">
        <v>104</v>
      </c>
      <c r="G72" s="115"/>
      <c r="H72" s="115"/>
      <c r="I72" s="81"/>
      <c r="J72" s="82"/>
      <c r="K72" s="35">
        <f>I72*15</f>
        <v>0</v>
      </c>
    </row>
    <row r="73" spans="1:12" s="3" customFormat="1" ht="42.75" customHeight="1" x14ac:dyDescent="0.25">
      <c r="A73" s="18">
        <v>12</v>
      </c>
      <c r="B73" s="67" t="s">
        <v>28</v>
      </c>
      <c r="C73" s="67"/>
      <c r="D73" s="67"/>
      <c r="E73" s="68"/>
      <c r="F73" s="114" t="s">
        <v>99</v>
      </c>
      <c r="G73" s="115"/>
      <c r="H73" s="115"/>
      <c r="I73" s="81"/>
      <c r="J73" s="82"/>
      <c r="K73" s="35">
        <f>I73*15</f>
        <v>0</v>
      </c>
    </row>
    <row r="74" spans="1:12" s="3" customFormat="1" ht="36.75" customHeight="1" x14ac:dyDescent="0.25">
      <c r="A74" s="18">
        <v>13</v>
      </c>
      <c r="B74" s="67" t="s">
        <v>29</v>
      </c>
      <c r="C74" s="67"/>
      <c r="D74" s="67"/>
      <c r="E74" s="68"/>
      <c r="F74" s="114" t="s">
        <v>100</v>
      </c>
      <c r="G74" s="115"/>
      <c r="H74" s="115"/>
      <c r="I74" s="81"/>
      <c r="J74" s="82"/>
      <c r="K74" s="35">
        <f>I74*10</f>
        <v>0</v>
      </c>
    </row>
    <row r="75" spans="1:12" s="3" customFormat="1" ht="44.25" customHeight="1" x14ac:dyDescent="0.25">
      <c r="A75" s="18">
        <v>14</v>
      </c>
      <c r="B75" s="69" t="s">
        <v>30</v>
      </c>
      <c r="C75" s="69"/>
      <c r="D75" s="69"/>
      <c r="E75" s="70"/>
      <c r="F75" s="114" t="s">
        <v>104</v>
      </c>
      <c r="G75" s="115"/>
      <c r="H75" s="115"/>
      <c r="I75" s="81"/>
      <c r="J75" s="82"/>
      <c r="K75" s="35">
        <f>I75*15</f>
        <v>0</v>
      </c>
    </row>
    <row r="76" spans="1:12" s="3" customFormat="1" ht="35.25" customHeight="1" x14ac:dyDescent="0.25">
      <c r="A76" s="17">
        <v>15</v>
      </c>
      <c r="B76" s="67" t="s">
        <v>31</v>
      </c>
      <c r="C76" s="67"/>
      <c r="D76" s="67"/>
      <c r="E76" s="68"/>
      <c r="F76" s="114" t="s">
        <v>152</v>
      </c>
      <c r="G76" s="115"/>
      <c r="H76" s="115"/>
      <c r="I76" s="81"/>
      <c r="J76" s="82"/>
      <c r="K76" s="35">
        <f>I76*5</f>
        <v>0</v>
      </c>
    </row>
    <row r="77" spans="1:12" s="3" customFormat="1" ht="29.25" customHeight="1" x14ac:dyDescent="0.25">
      <c r="A77" s="98" t="s">
        <v>147</v>
      </c>
      <c r="B77" s="98"/>
      <c r="C77" s="98"/>
      <c r="D77" s="98"/>
      <c r="E77" s="98"/>
      <c r="F77" s="98"/>
      <c r="G77" s="98"/>
      <c r="H77" s="98"/>
      <c r="I77" s="98"/>
      <c r="J77" s="98"/>
      <c r="K77" s="41">
        <f>SUM(K62:K76)</f>
        <v>0</v>
      </c>
    </row>
    <row r="78" spans="1:12" s="3" customFormat="1" ht="34.5" customHeight="1" x14ac:dyDescent="0.25">
      <c r="A78" s="99" t="s">
        <v>146</v>
      </c>
      <c r="B78" s="99"/>
      <c r="C78" s="99"/>
      <c r="D78" s="99"/>
      <c r="E78" s="99"/>
      <c r="F78" s="99"/>
      <c r="G78" s="99"/>
      <c r="H78" s="99"/>
      <c r="I78" s="99"/>
      <c r="J78" s="100"/>
      <c r="K78" s="33">
        <f>IF(K77&gt;60,60,K77)</f>
        <v>0</v>
      </c>
      <c r="L78" s="23" t="str">
        <f>IF(K78&lt;=60," ","Pontuação incorreta! Valor máximo permitido: 60")</f>
        <v xml:space="preserve"> </v>
      </c>
    </row>
    <row r="79" spans="1:12" s="9" customFormat="1" ht="29.25" customHeight="1" x14ac:dyDescent="0.25">
      <c r="A79" s="7"/>
      <c r="B79" s="8"/>
      <c r="C79" s="10"/>
      <c r="D79" s="11"/>
      <c r="E79" s="11"/>
      <c r="F79" s="7"/>
      <c r="G79" s="7"/>
      <c r="H79" s="7"/>
      <c r="I79" s="15"/>
      <c r="J79" s="15"/>
      <c r="K79" s="15"/>
    </row>
    <row r="80" spans="1:12" s="9" customFormat="1" ht="36" customHeight="1" x14ac:dyDescent="0.25">
      <c r="A80" s="144" t="s">
        <v>102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</row>
    <row r="81" spans="1:11" s="9" customFormat="1" ht="61.5" customHeight="1" x14ac:dyDescent="0.25">
      <c r="A81" s="107" t="s">
        <v>4</v>
      </c>
      <c r="B81" s="108"/>
      <c r="C81" s="108"/>
      <c r="D81" s="108"/>
      <c r="E81" s="109"/>
      <c r="F81" s="91" t="s">
        <v>87</v>
      </c>
      <c r="G81" s="97"/>
      <c r="H81" s="92"/>
      <c r="I81" s="91" t="s">
        <v>189</v>
      </c>
      <c r="J81" s="92"/>
      <c r="K81" s="28" t="s">
        <v>88</v>
      </c>
    </row>
    <row r="82" spans="1:11" s="9" customFormat="1" ht="29.25" customHeight="1" x14ac:dyDescent="0.25">
      <c r="A82" s="17">
        <v>1</v>
      </c>
      <c r="B82" s="110" t="s">
        <v>43</v>
      </c>
      <c r="C82" s="110"/>
      <c r="D82" s="110"/>
      <c r="E82" s="111"/>
      <c r="F82" s="79" t="s">
        <v>105</v>
      </c>
      <c r="G82" s="79"/>
      <c r="H82" s="79"/>
      <c r="I82" s="65"/>
      <c r="J82" s="66"/>
      <c r="K82" s="40">
        <f>I82*25</f>
        <v>0</v>
      </c>
    </row>
    <row r="83" spans="1:11" s="9" customFormat="1" ht="29.25" customHeight="1" x14ac:dyDescent="0.25">
      <c r="A83" s="17">
        <v>2</v>
      </c>
      <c r="B83" s="110" t="s">
        <v>44</v>
      </c>
      <c r="C83" s="110"/>
      <c r="D83" s="110"/>
      <c r="E83" s="111"/>
      <c r="F83" s="79" t="s">
        <v>106</v>
      </c>
      <c r="G83" s="79"/>
      <c r="H83" s="79"/>
      <c r="I83" s="65"/>
      <c r="J83" s="66"/>
      <c r="K83" s="40">
        <f>I83*20</f>
        <v>0</v>
      </c>
    </row>
    <row r="84" spans="1:11" s="9" customFormat="1" ht="29.25" customHeight="1" x14ac:dyDescent="0.25">
      <c r="A84" s="17">
        <v>3</v>
      </c>
      <c r="B84" s="112" t="s">
        <v>45</v>
      </c>
      <c r="C84" s="112"/>
      <c r="D84" s="112"/>
      <c r="E84" s="113"/>
      <c r="F84" s="79" t="s">
        <v>107</v>
      </c>
      <c r="G84" s="79"/>
      <c r="H84" s="79"/>
      <c r="I84" s="65"/>
      <c r="J84" s="66"/>
      <c r="K84" s="40">
        <f>I84*15</f>
        <v>0</v>
      </c>
    </row>
    <row r="85" spans="1:11" s="9" customFormat="1" ht="29.25" customHeight="1" x14ac:dyDescent="0.25">
      <c r="A85" s="18">
        <v>4</v>
      </c>
      <c r="B85" s="112" t="s">
        <v>46</v>
      </c>
      <c r="C85" s="112"/>
      <c r="D85" s="112"/>
      <c r="E85" s="113"/>
      <c r="F85" s="79" t="s">
        <v>108</v>
      </c>
      <c r="G85" s="80"/>
      <c r="H85" s="80"/>
      <c r="I85" s="81"/>
      <c r="J85" s="82"/>
      <c r="K85" s="35">
        <f>I85*15</f>
        <v>0</v>
      </c>
    </row>
    <row r="86" spans="1:11" s="9" customFormat="1" ht="29.25" customHeight="1" x14ac:dyDescent="0.25">
      <c r="A86" s="18">
        <v>5</v>
      </c>
      <c r="B86" s="112" t="s">
        <v>47</v>
      </c>
      <c r="C86" s="112"/>
      <c r="D86" s="112"/>
      <c r="E86" s="113"/>
      <c r="F86" s="79" t="s">
        <v>109</v>
      </c>
      <c r="G86" s="80"/>
      <c r="H86" s="80"/>
      <c r="I86" s="81"/>
      <c r="J86" s="82"/>
      <c r="K86" s="35">
        <f>I86*10</f>
        <v>0</v>
      </c>
    </row>
    <row r="87" spans="1:11" s="9" customFormat="1" ht="29.25" customHeight="1" x14ac:dyDescent="0.25">
      <c r="A87" s="18">
        <v>6</v>
      </c>
      <c r="B87" s="112" t="s">
        <v>48</v>
      </c>
      <c r="C87" s="112"/>
      <c r="D87" s="112"/>
      <c r="E87" s="113"/>
      <c r="F87" s="79" t="s">
        <v>150</v>
      </c>
      <c r="G87" s="80"/>
      <c r="H87" s="80"/>
      <c r="I87" s="81"/>
      <c r="J87" s="82"/>
      <c r="K87" s="35">
        <f>I87*5</f>
        <v>0</v>
      </c>
    </row>
    <row r="88" spans="1:11" s="12" customFormat="1" ht="39.75" customHeight="1" x14ac:dyDescent="0.25">
      <c r="A88" s="18">
        <v>7</v>
      </c>
      <c r="B88" s="112" t="s">
        <v>49</v>
      </c>
      <c r="C88" s="112"/>
      <c r="D88" s="112"/>
      <c r="E88" s="113"/>
      <c r="F88" s="79" t="s">
        <v>151</v>
      </c>
      <c r="G88" s="80"/>
      <c r="H88" s="80"/>
      <c r="I88" s="81"/>
      <c r="J88" s="82"/>
      <c r="K88" s="42">
        <f>IF(I88&gt;0,5,0)</f>
        <v>0</v>
      </c>
    </row>
    <row r="89" spans="1:11" ht="22.5" customHeight="1" x14ac:dyDescent="0.25">
      <c r="A89" s="71">
        <v>8</v>
      </c>
      <c r="B89" s="112" t="s">
        <v>50</v>
      </c>
      <c r="C89" s="112"/>
      <c r="D89" s="112"/>
      <c r="E89" s="113"/>
      <c r="F89" s="73" t="s">
        <v>110</v>
      </c>
      <c r="G89" s="74"/>
      <c r="H89" s="75"/>
      <c r="I89" s="37" t="s">
        <v>132</v>
      </c>
      <c r="J89" s="43"/>
      <c r="K89" s="35">
        <f>J89*10</f>
        <v>0</v>
      </c>
    </row>
    <row r="90" spans="1:11" ht="27" customHeight="1" x14ac:dyDescent="0.25">
      <c r="A90" s="72"/>
      <c r="B90" s="116"/>
      <c r="C90" s="116"/>
      <c r="D90" s="116"/>
      <c r="E90" s="117"/>
      <c r="F90" s="76"/>
      <c r="G90" s="77"/>
      <c r="H90" s="78"/>
      <c r="I90" s="37" t="s">
        <v>138</v>
      </c>
      <c r="J90" s="43"/>
      <c r="K90" s="35">
        <f>J90*40</f>
        <v>0</v>
      </c>
    </row>
    <row r="91" spans="1:11" s="3" customFormat="1" ht="30.75" customHeight="1" x14ac:dyDescent="0.25">
      <c r="A91" s="18">
        <v>9</v>
      </c>
      <c r="B91" s="69" t="s">
        <v>51</v>
      </c>
      <c r="C91" s="69"/>
      <c r="D91" s="69"/>
      <c r="E91" s="70"/>
      <c r="F91" s="79" t="s">
        <v>111</v>
      </c>
      <c r="G91" s="80"/>
      <c r="H91" s="80"/>
      <c r="I91" s="81"/>
      <c r="J91" s="82"/>
      <c r="K91" s="35">
        <f>I91*20</f>
        <v>0</v>
      </c>
    </row>
    <row r="92" spans="1:11" s="3" customFormat="1" ht="32.25" customHeight="1" x14ac:dyDescent="0.25">
      <c r="A92" s="18">
        <v>10</v>
      </c>
      <c r="B92" s="69" t="s">
        <v>52</v>
      </c>
      <c r="C92" s="69"/>
      <c r="D92" s="69"/>
      <c r="E92" s="70"/>
      <c r="F92" s="79" t="s">
        <v>112</v>
      </c>
      <c r="G92" s="80"/>
      <c r="H92" s="80"/>
      <c r="I92" s="81"/>
      <c r="J92" s="82"/>
      <c r="K92" s="35">
        <f>I92*15</f>
        <v>0</v>
      </c>
    </row>
    <row r="93" spans="1:11" s="3" customFormat="1" ht="31.5" customHeight="1" x14ac:dyDescent="0.25">
      <c r="A93" s="17">
        <v>11</v>
      </c>
      <c r="B93" s="69" t="s">
        <v>53</v>
      </c>
      <c r="C93" s="69"/>
      <c r="D93" s="69"/>
      <c r="E93" s="70"/>
      <c r="F93" s="79" t="s">
        <v>113</v>
      </c>
      <c r="G93" s="80"/>
      <c r="H93" s="80"/>
      <c r="I93" s="81"/>
      <c r="J93" s="82"/>
      <c r="K93" s="35">
        <f>I93*10</f>
        <v>0</v>
      </c>
    </row>
    <row r="94" spans="1:11" s="3" customFormat="1" ht="33.75" customHeight="1" x14ac:dyDescent="0.25">
      <c r="A94" s="18">
        <v>12</v>
      </c>
      <c r="B94" s="69" t="s">
        <v>54</v>
      </c>
      <c r="C94" s="69"/>
      <c r="D94" s="69"/>
      <c r="E94" s="70"/>
      <c r="F94" s="79" t="s">
        <v>108</v>
      </c>
      <c r="G94" s="80"/>
      <c r="H94" s="80"/>
      <c r="I94" s="81"/>
      <c r="J94" s="82"/>
      <c r="K94" s="35">
        <f>I94*15</f>
        <v>0</v>
      </c>
    </row>
    <row r="95" spans="1:11" s="3" customFormat="1" ht="28.5" customHeight="1" x14ac:dyDescent="0.25">
      <c r="A95" s="18">
        <v>13</v>
      </c>
      <c r="B95" s="69" t="s">
        <v>55</v>
      </c>
      <c r="C95" s="69"/>
      <c r="D95" s="69"/>
      <c r="E95" s="70"/>
      <c r="F95" s="79" t="s">
        <v>109</v>
      </c>
      <c r="G95" s="80"/>
      <c r="H95" s="80"/>
      <c r="I95" s="81"/>
      <c r="J95" s="82"/>
      <c r="K95" s="35">
        <f>I95*10</f>
        <v>0</v>
      </c>
    </row>
    <row r="96" spans="1:11" s="3" customFormat="1" ht="28.5" customHeight="1" x14ac:dyDescent="0.25">
      <c r="A96" s="18">
        <v>14</v>
      </c>
      <c r="B96" s="69" t="s">
        <v>56</v>
      </c>
      <c r="C96" s="69"/>
      <c r="D96" s="69"/>
      <c r="E96" s="70"/>
      <c r="F96" s="79" t="s">
        <v>150</v>
      </c>
      <c r="G96" s="80"/>
      <c r="H96" s="80"/>
      <c r="I96" s="81"/>
      <c r="J96" s="82"/>
      <c r="K96" s="35">
        <f>I96*5</f>
        <v>0</v>
      </c>
    </row>
    <row r="97" spans="1:11" s="3" customFormat="1" ht="31.5" customHeight="1" x14ac:dyDescent="0.25">
      <c r="A97" s="17">
        <v>15</v>
      </c>
      <c r="B97" s="69" t="s">
        <v>57</v>
      </c>
      <c r="C97" s="69"/>
      <c r="D97" s="69"/>
      <c r="E97" s="70"/>
      <c r="F97" s="79" t="s">
        <v>114</v>
      </c>
      <c r="G97" s="80"/>
      <c r="H97" s="80"/>
      <c r="I97" s="81"/>
      <c r="J97" s="82"/>
      <c r="K97" s="35">
        <f>I97*20</f>
        <v>0</v>
      </c>
    </row>
    <row r="98" spans="1:11" s="3" customFormat="1" ht="41.25" customHeight="1" x14ac:dyDescent="0.25">
      <c r="A98" s="18">
        <v>16</v>
      </c>
      <c r="B98" s="69" t="s">
        <v>58</v>
      </c>
      <c r="C98" s="69"/>
      <c r="D98" s="69"/>
      <c r="E98" s="70"/>
      <c r="F98" s="79" t="s">
        <v>115</v>
      </c>
      <c r="G98" s="80"/>
      <c r="H98" s="80"/>
      <c r="I98" s="81"/>
      <c r="J98" s="82"/>
      <c r="K98" s="35">
        <f>I98*40</f>
        <v>0</v>
      </c>
    </row>
    <row r="99" spans="1:11" s="3" customFormat="1" ht="29.25" customHeight="1" x14ac:dyDescent="0.25">
      <c r="A99" s="18">
        <v>17</v>
      </c>
      <c r="B99" s="69" t="s">
        <v>59</v>
      </c>
      <c r="C99" s="69"/>
      <c r="D99" s="69"/>
      <c r="E99" s="70"/>
      <c r="F99" s="79" t="s">
        <v>116</v>
      </c>
      <c r="G99" s="80"/>
      <c r="H99" s="80"/>
      <c r="I99" s="81"/>
      <c r="J99" s="82"/>
      <c r="K99" s="35">
        <f>I99*40</f>
        <v>0</v>
      </c>
    </row>
    <row r="100" spans="1:11" s="3" customFormat="1" ht="45" customHeight="1" x14ac:dyDescent="0.25">
      <c r="A100" s="17">
        <v>18</v>
      </c>
      <c r="B100" s="69" t="s">
        <v>60</v>
      </c>
      <c r="C100" s="69"/>
      <c r="D100" s="69"/>
      <c r="E100" s="70"/>
      <c r="F100" s="79" t="s">
        <v>117</v>
      </c>
      <c r="G100" s="80"/>
      <c r="H100" s="80"/>
      <c r="I100" s="81"/>
      <c r="J100" s="82"/>
      <c r="K100" s="35">
        <f>I100*15</f>
        <v>0</v>
      </c>
    </row>
    <row r="101" spans="1:11" s="3" customFormat="1" ht="30.75" customHeight="1" x14ac:dyDescent="0.25">
      <c r="A101" s="18">
        <v>19</v>
      </c>
      <c r="B101" s="69" t="s">
        <v>61</v>
      </c>
      <c r="C101" s="69"/>
      <c r="D101" s="69"/>
      <c r="E101" s="70"/>
      <c r="F101" s="79" t="s">
        <v>118</v>
      </c>
      <c r="G101" s="80"/>
      <c r="H101" s="80"/>
      <c r="I101" s="81"/>
      <c r="J101" s="82"/>
      <c r="K101" s="35">
        <f>I101*15</f>
        <v>0</v>
      </c>
    </row>
    <row r="102" spans="1:11" s="3" customFormat="1" ht="27.75" customHeight="1" x14ac:dyDescent="0.25">
      <c r="A102" s="17">
        <v>20</v>
      </c>
      <c r="B102" s="67" t="s">
        <v>62</v>
      </c>
      <c r="C102" s="67"/>
      <c r="D102" s="67"/>
      <c r="E102" s="68"/>
      <c r="F102" s="79" t="s">
        <v>119</v>
      </c>
      <c r="G102" s="80"/>
      <c r="H102" s="80"/>
      <c r="I102" s="81"/>
      <c r="J102" s="82"/>
      <c r="K102" s="38">
        <f>I102*15</f>
        <v>0</v>
      </c>
    </row>
    <row r="103" spans="1:11" s="3" customFormat="1" ht="48.75" customHeight="1" x14ac:dyDescent="0.25">
      <c r="A103" s="17">
        <v>21</v>
      </c>
      <c r="B103" s="69" t="s">
        <v>63</v>
      </c>
      <c r="C103" s="69"/>
      <c r="D103" s="69"/>
      <c r="E103" s="70"/>
      <c r="F103" s="79" t="s">
        <v>120</v>
      </c>
      <c r="G103" s="80"/>
      <c r="H103" s="80"/>
      <c r="I103" s="81"/>
      <c r="J103" s="82"/>
      <c r="K103" s="35">
        <f>I103*15</f>
        <v>0</v>
      </c>
    </row>
    <row r="104" spans="1:11" s="3" customFormat="1" ht="26.25" customHeight="1" x14ac:dyDescent="0.25">
      <c r="A104" s="18">
        <v>22</v>
      </c>
      <c r="B104" s="69" t="s">
        <v>64</v>
      </c>
      <c r="C104" s="69"/>
      <c r="D104" s="69"/>
      <c r="E104" s="70"/>
      <c r="F104" s="79" t="s">
        <v>112</v>
      </c>
      <c r="G104" s="80"/>
      <c r="H104" s="80"/>
      <c r="I104" s="81"/>
      <c r="J104" s="82"/>
      <c r="K104" s="35">
        <f>I104*15</f>
        <v>0</v>
      </c>
    </row>
    <row r="105" spans="1:11" s="3" customFormat="1" ht="30" customHeight="1" x14ac:dyDescent="0.25">
      <c r="A105" s="18">
        <v>23</v>
      </c>
      <c r="B105" s="69" t="s">
        <v>65</v>
      </c>
      <c r="C105" s="69"/>
      <c r="D105" s="69"/>
      <c r="E105" s="70"/>
      <c r="F105" s="79" t="s">
        <v>113</v>
      </c>
      <c r="G105" s="80"/>
      <c r="H105" s="80"/>
      <c r="I105" s="81"/>
      <c r="J105" s="82"/>
      <c r="K105" s="35">
        <f>I105*10</f>
        <v>0</v>
      </c>
    </row>
    <row r="106" spans="1:11" s="3" customFormat="1" ht="29.25" customHeight="1" x14ac:dyDescent="0.25">
      <c r="A106" s="17">
        <v>24</v>
      </c>
      <c r="B106" s="69" t="s">
        <v>66</v>
      </c>
      <c r="C106" s="69"/>
      <c r="D106" s="69"/>
      <c r="E106" s="70"/>
      <c r="F106" s="79" t="s">
        <v>121</v>
      </c>
      <c r="G106" s="80"/>
      <c r="H106" s="80"/>
      <c r="I106" s="81"/>
      <c r="J106" s="82"/>
      <c r="K106" s="35">
        <f t="shared" ref="K106:K112" si="0">I106*20</f>
        <v>0</v>
      </c>
    </row>
    <row r="107" spans="1:11" s="3" customFormat="1" ht="30" customHeight="1" x14ac:dyDescent="0.25">
      <c r="A107" s="18">
        <v>25</v>
      </c>
      <c r="B107" s="69" t="s">
        <v>67</v>
      </c>
      <c r="C107" s="69"/>
      <c r="D107" s="69"/>
      <c r="E107" s="70"/>
      <c r="F107" s="79" t="s">
        <v>122</v>
      </c>
      <c r="G107" s="80"/>
      <c r="H107" s="80"/>
      <c r="I107" s="81"/>
      <c r="J107" s="82"/>
      <c r="K107" s="35">
        <f t="shared" si="0"/>
        <v>0</v>
      </c>
    </row>
    <row r="108" spans="1:11" s="3" customFormat="1" ht="43.5" customHeight="1" x14ac:dyDescent="0.25">
      <c r="A108" s="18">
        <v>26</v>
      </c>
      <c r="B108" s="69" t="s">
        <v>68</v>
      </c>
      <c r="C108" s="69"/>
      <c r="D108" s="69"/>
      <c r="E108" s="70"/>
      <c r="F108" s="79" t="s">
        <v>122</v>
      </c>
      <c r="G108" s="80"/>
      <c r="H108" s="80"/>
      <c r="I108" s="81"/>
      <c r="J108" s="82"/>
      <c r="K108" s="35">
        <f t="shared" si="0"/>
        <v>0</v>
      </c>
    </row>
    <row r="109" spans="1:11" s="3" customFormat="1" ht="42.75" customHeight="1" x14ac:dyDescent="0.25">
      <c r="A109" s="17">
        <v>27</v>
      </c>
      <c r="B109" s="69" t="s">
        <v>40</v>
      </c>
      <c r="C109" s="69"/>
      <c r="D109" s="69"/>
      <c r="E109" s="70"/>
      <c r="F109" s="79" t="s">
        <v>122</v>
      </c>
      <c r="G109" s="80"/>
      <c r="H109" s="80"/>
      <c r="I109" s="81"/>
      <c r="J109" s="82"/>
      <c r="K109" s="35">
        <f t="shared" si="0"/>
        <v>0</v>
      </c>
    </row>
    <row r="110" spans="1:11" s="5" customFormat="1" ht="27" customHeight="1" x14ac:dyDescent="0.25">
      <c r="A110" s="18">
        <v>28</v>
      </c>
      <c r="B110" s="69" t="s">
        <v>69</v>
      </c>
      <c r="C110" s="69"/>
      <c r="D110" s="69"/>
      <c r="E110" s="70"/>
      <c r="F110" s="79" t="s">
        <v>122</v>
      </c>
      <c r="G110" s="80"/>
      <c r="H110" s="80"/>
      <c r="I110" s="81"/>
      <c r="J110" s="82"/>
      <c r="K110" s="35">
        <f t="shared" si="0"/>
        <v>0</v>
      </c>
    </row>
    <row r="111" spans="1:11" ht="44.25" customHeight="1" x14ac:dyDescent="0.25">
      <c r="A111" s="18">
        <v>29</v>
      </c>
      <c r="B111" s="69" t="s">
        <v>41</v>
      </c>
      <c r="C111" s="69"/>
      <c r="D111" s="69"/>
      <c r="E111" s="70"/>
      <c r="F111" s="79" t="s">
        <v>122</v>
      </c>
      <c r="G111" s="80"/>
      <c r="H111" s="80"/>
      <c r="I111" s="81"/>
      <c r="J111" s="82"/>
      <c r="K111" s="35">
        <f t="shared" si="0"/>
        <v>0</v>
      </c>
    </row>
    <row r="112" spans="1:11" ht="43.5" customHeight="1" x14ac:dyDescent="0.25">
      <c r="A112" s="17">
        <v>30</v>
      </c>
      <c r="B112" s="67" t="s">
        <v>42</v>
      </c>
      <c r="C112" s="67"/>
      <c r="D112" s="67"/>
      <c r="E112" s="68"/>
      <c r="F112" s="79" t="s">
        <v>122</v>
      </c>
      <c r="G112" s="80"/>
      <c r="H112" s="80"/>
      <c r="I112" s="81"/>
      <c r="J112" s="82"/>
      <c r="K112" s="35">
        <f t="shared" si="0"/>
        <v>0</v>
      </c>
    </row>
    <row r="113" spans="1:16" ht="21.75" customHeight="1" x14ac:dyDescent="0.25">
      <c r="A113" s="98" t="s">
        <v>147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35">
        <f>SUM(K82:K112)</f>
        <v>0</v>
      </c>
    </row>
    <row r="114" spans="1:16" ht="36" customHeight="1" x14ac:dyDescent="0.25">
      <c r="A114" s="99" t="s">
        <v>145</v>
      </c>
      <c r="B114" s="99"/>
      <c r="C114" s="99"/>
      <c r="D114" s="99"/>
      <c r="E114" s="99"/>
      <c r="F114" s="99"/>
      <c r="G114" s="99"/>
      <c r="H114" s="99"/>
      <c r="I114" s="100"/>
      <c r="J114" s="99"/>
      <c r="K114" s="31">
        <f>IF(K113&gt;120,120,K113)</f>
        <v>0</v>
      </c>
      <c r="L114" s="24" t="str">
        <f>IF(K114&lt;=120," ","Pontuação incorreta! Valor máximo permitido: 120")</f>
        <v xml:space="preserve"> </v>
      </c>
      <c r="P114" s="16"/>
    </row>
    <row r="115" spans="1:16" ht="12.75" customHeight="1" x14ac:dyDescent="0.25">
      <c r="A115" s="25"/>
      <c r="B115" s="26"/>
      <c r="C115" s="26"/>
      <c r="D115" s="26"/>
      <c r="E115" s="26"/>
      <c r="F115" s="26"/>
      <c r="G115" s="26"/>
      <c r="H115" s="26"/>
      <c r="I115" s="26"/>
      <c r="J115" s="27"/>
      <c r="K115" s="27"/>
    </row>
    <row r="116" spans="1:16" ht="26.25" customHeight="1" x14ac:dyDescent="0.25">
      <c r="A116" s="93" t="s">
        <v>139</v>
      </c>
      <c r="B116" s="94"/>
      <c r="C116" s="94"/>
      <c r="D116" s="94"/>
      <c r="E116" s="94"/>
      <c r="F116" s="94"/>
      <c r="G116" s="94"/>
      <c r="H116" s="94"/>
      <c r="I116" s="95"/>
      <c r="J116" s="96"/>
      <c r="K116" s="29">
        <f>SUM(K77+K113)</f>
        <v>0</v>
      </c>
    </row>
    <row r="117" spans="1:16" ht="36" customHeight="1" x14ac:dyDescent="0.25">
      <c r="A117" s="91" t="s">
        <v>70</v>
      </c>
      <c r="B117" s="97"/>
      <c r="C117" s="97"/>
      <c r="D117" s="97"/>
      <c r="E117" s="97"/>
      <c r="F117" s="97"/>
      <c r="G117" s="97"/>
      <c r="H117" s="97"/>
      <c r="I117" s="97"/>
      <c r="J117" s="92"/>
      <c r="K117" s="32">
        <f>SUM(K78+K114)</f>
        <v>0</v>
      </c>
      <c r="L117" s="14" t="str">
        <f>IF(K117&lt;=180," ","Pontuação incorreta! Valor máximo permitido: 180")</f>
        <v xml:space="preserve"> </v>
      </c>
    </row>
    <row r="118" spans="1:16" ht="34.5" customHeight="1" x14ac:dyDescent="0.25">
      <c r="L118" s="13"/>
    </row>
    <row r="119" spans="1:16" ht="34.5" customHeight="1" x14ac:dyDescent="0.25">
      <c r="A119" s="105" t="s">
        <v>86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1:16" ht="60.75" customHeight="1" x14ac:dyDescent="0.25">
      <c r="A120" s="107" t="s">
        <v>4</v>
      </c>
      <c r="B120" s="108"/>
      <c r="C120" s="108"/>
      <c r="D120" s="108"/>
      <c r="E120" s="109"/>
      <c r="F120" s="91" t="s">
        <v>87</v>
      </c>
      <c r="G120" s="97"/>
      <c r="H120" s="92"/>
      <c r="I120" s="91" t="s">
        <v>189</v>
      </c>
      <c r="J120" s="92"/>
      <c r="K120" s="28" t="s">
        <v>88</v>
      </c>
      <c r="M120" s="16"/>
    </row>
    <row r="121" spans="1:16" ht="30.75" customHeight="1" x14ac:dyDescent="0.25">
      <c r="A121" s="17">
        <v>1</v>
      </c>
      <c r="B121" s="110" t="s">
        <v>71</v>
      </c>
      <c r="C121" s="110"/>
      <c r="D121" s="110"/>
      <c r="E121" s="111"/>
      <c r="F121" s="79" t="s">
        <v>123</v>
      </c>
      <c r="G121" s="79"/>
      <c r="H121" s="79"/>
      <c r="I121" s="65"/>
      <c r="J121" s="66"/>
      <c r="K121" s="40">
        <f>I121*80</f>
        <v>0</v>
      </c>
    </row>
    <row r="122" spans="1:16" ht="55.5" customHeight="1" x14ac:dyDescent="0.25">
      <c r="A122" s="17">
        <v>2</v>
      </c>
      <c r="B122" s="67" t="s">
        <v>72</v>
      </c>
      <c r="C122" s="67"/>
      <c r="D122" s="67"/>
      <c r="E122" s="68"/>
      <c r="F122" s="79" t="s">
        <v>123</v>
      </c>
      <c r="G122" s="79"/>
      <c r="H122" s="79"/>
      <c r="I122" s="65"/>
      <c r="J122" s="66"/>
      <c r="K122" s="40">
        <f>I122*80</f>
        <v>0</v>
      </c>
    </row>
    <row r="123" spans="1:16" ht="31.5" customHeight="1" x14ac:dyDescent="0.25">
      <c r="A123" s="17">
        <v>3</v>
      </c>
      <c r="B123" s="67" t="s">
        <v>73</v>
      </c>
      <c r="C123" s="67"/>
      <c r="D123" s="67"/>
      <c r="E123" s="68"/>
      <c r="F123" s="79" t="s">
        <v>123</v>
      </c>
      <c r="G123" s="79"/>
      <c r="H123" s="79"/>
      <c r="I123" s="65"/>
      <c r="J123" s="66"/>
      <c r="K123" s="40">
        <f>I123*80</f>
        <v>0</v>
      </c>
    </row>
    <row r="124" spans="1:16" ht="42" customHeight="1" x14ac:dyDescent="0.25">
      <c r="A124" s="17">
        <v>4</v>
      </c>
      <c r="B124" s="67" t="s">
        <v>82</v>
      </c>
      <c r="C124" s="67"/>
      <c r="D124" s="67"/>
      <c r="E124" s="68"/>
      <c r="F124" s="101" t="s">
        <v>124</v>
      </c>
      <c r="G124" s="142"/>
      <c r="H124" s="143"/>
      <c r="I124" s="65"/>
      <c r="J124" s="66"/>
      <c r="K124" s="40">
        <f t="shared" ref="K124:K129" si="1">I124*10</f>
        <v>0</v>
      </c>
    </row>
    <row r="125" spans="1:16" ht="96" customHeight="1" x14ac:dyDescent="0.25">
      <c r="A125" s="17">
        <v>5</v>
      </c>
      <c r="B125" s="67" t="s">
        <v>74</v>
      </c>
      <c r="C125" s="67"/>
      <c r="D125" s="67"/>
      <c r="E125" s="68"/>
      <c r="F125" s="101" t="s">
        <v>125</v>
      </c>
      <c r="G125" s="142"/>
      <c r="H125" s="143"/>
      <c r="I125" s="65"/>
      <c r="J125" s="66"/>
      <c r="K125" s="40">
        <f t="shared" si="1"/>
        <v>0</v>
      </c>
    </row>
    <row r="126" spans="1:16" ht="45" customHeight="1" x14ac:dyDescent="0.25">
      <c r="A126" s="17">
        <v>6</v>
      </c>
      <c r="B126" s="67" t="s">
        <v>81</v>
      </c>
      <c r="C126" s="67"/>
      <c r="D126" s="67"/>
      <c r="E126" s="68"/>
      <c r="F126" s="101" t="s">
        <v>126</v>
      </c>
      <c r="G126" s="142"/>
      <c r="H126" s="143"/>
      <c r="I126" s="65"/>
      <c r="J126" s="66"/>
      <c r="K126" s="40">
        <f t="shared" si="1"/>
        <v>0</v>
      </c>
    </row>
    <row r="127" spans="1:16" ht="72.75" customHeight="1" x14ac:dyDescent="0.25">
      <c r="A127" s="17">
        <v>7</v>
      </c>
      <c r="B127" s="67" t="s">
        <v>75</v>
      </c>
      <c r="C127" s="67"/>
      <c r="D127" s="67"/>
      <c r="E127" s="68"/>
      <c r="F127" s="101" t="s">
        <v>126</v>
      </c>
      <c r="G127" s="142"/>
      <c r="H127" s="143"/>
      <c r="I127" s="65"/>
      <c r="J127" s="66"/>
      <c r="K127" s="40">
        <f t="shared" si="1"/>
        <v>0</v>
      </c>
    </row>
    <row r="128" spans="1:16" ht="45.75" customHeight="1" x14ac:dyDescent="0.25">
      <c r="A128" s="17">
        <v>8</v>
      </c>
      <c r="B128" s="67" t="s">
        <v>76</v>
      </c>
      <c r="C128" s="67"/>
      <c r="D128" s="67"/>
      <c r="E128" s="68"/>
      <c r="F128" s="101" t="s">
        <v>127</v>
      </c>
      <c r="G128" s="142"/>
      <c r="H128" s="143"/>
      <c r="I128" s="65"/>
      <c r="J128" s="66"/>
      <c r="K128" s="40">
        <f t="shared" si="1"/>
        <v>0</v>
      </c>
    </row>
    <row r="129" spans="1:14" ht="45.75" customHeight="1" x14ac:dyDescent="0.25">
      <c r="A129" s="17">
        <v>9</v>
      </c>
      <c r="B129" s="67" t="s">
        <v>77</v>
      </c>
      <c r="C129" s="67"/>
      <c r="D129" s="67"/>
      <c r="E129" s="68"/>
      <c r="F129" s="101" t="s">
        <v>128</v>
      </c>
      <c r="G129" s="142"/>
      <c r="H129" s="143"/>
      <c r="I129" s="65"/>
      <c r="J129" s="66"/>
      <c r="K129" s="40">
        <f t="shared" si="1"/>
        <v>0</v>
      </c>
    </row>
    <row r="130" spans="1:14" ht="33.75" customHeight="1" x14ac:dyDescent="0.25">
      <c r="A130" s="17">
        <v>10</v>
      </c>
      <c r="B130" s="67" t="s">
        <v>78</v>
      </c>
      <c r="C130" s="67"/>
      <c r="D130" s="67"/>
      <c r="E130" s="68"/>
      <c r="F130" s="101" t="s">
        <v>129</v>
      </c>
      <c r="G130" s="102"/>
      <c r="H130" s="103"/>
      <c r="I130" s="81"/>
      <c r="J130" s="82"/>
      <c r="K130" s="35">
        <f>I130*5</f>
        <v>0</v>
      </c>
    </row>
    <row r="131" spans="1:14" ht="34.5" customHeight="1" x14ac:dyDescent="0.25">
      <c r="A131" s="17">
        <v>11</v>
      </c>
      <c r="B131" s="67" t="s">
        <v>79</v>
      </c>
      <c r="C131" s="67"/>
      <c r="D131" s="67"/>
      <c r="E131" s="68"/>
      <c r="F131" s="75" t="s">
        <v>130</v>
      </c>
      <c r="G131" s="104"/>
      <c r="H131" s="104"/>
      <c r="I131" s="81"/>
      <c r="J131" s="82"/>
      <c r="K131" s="35">
        <f>I131*10</f>
        <v>0</v>
      </c>
      <c r="N131" s="16"/>
    </row>
    <row r="132" spans="1:14" ht="27" customHeight="1" x14ac:dyDescent="0.25">
      <c r="A132" s="98" t="s">
        <v>147</v>
      </c>
      <c r="B132" s="98"/>
      <c r="C132" s="98"/>
      <c r="D132" s="98"/>
      <c r="E132" s="98"/>
      <c r="F132" s="98"/>
      <c r="G132" s="98"/>
      <c r="H132" s="98"/>
      <c r="I132" s="135"/>
      <c r="J132" s="135"/>
      <c r="K132" s="44">
        <f>SUM(K121:K131)</f>
        <v>0</v>
      </c>
    </row>
    <row r="133" spans="1:14" ht="32.25" customHeight="1" x14ac:dyDescent="0.25">
      <c r="A133" s="99" t="s">
        <v>148</v>
      </c>
      <c r="B133" s="99"/>
      <c r="C133" s="99"/>
      <c r="D133" s="99"/>
      <c r="E133" s="99"/>
      <c r="F133" s="99"/>
      <c r="G133" s="99"/>
      <c r="H133" s="99"/>
      <c r="I133" s="100"/>
      <c r="J133" s="100"/>
      <c r="K133" s="33">
        <f>IF(K132&gt;80,80,K132)</f>
        <v>0</v>
      </c>
      <c r="L133" s="24" t="str">
        <f>IF(K133&lt;=80," ","Pontuação incorreta! Valor máximo permitido: 80")</f>
        <v xml:space="preserve"> </v>
      </c>
    </row>
    <row r="134" spans="1:14" ht="30" customHeight="1" x14ac:dyDescent="0.25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4"/>
    </row>
    <row r="135" spans="1:14" ht="28.5" customHeight="1" x14ac:dyDescent="0.25">
      <c r="A135" s="127" t="s">
        <v>179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9"/>
    </row>
    <row r="136" spans="1:14" ht="21" customHeight="1" x14ac:dyDescent="0.25">
      <c r="A136" s="130" t="s">
        <v>4</v>
      </c>
      <c r="B136" s="130"/>
      <c r="C136" s="130"/>
      <c r="D136" s="131" t="s">
        <v>185</v>
      </c>
      <c r="E136" s="131"/>
      <c r="F136" s="138" t="s">
        <v>137</v>
      </c>
      <c r="G136" s="138"/>
      <c r="H136" s="138"/>
      <c r="I136" s="135" t="s">
        <v>186</v>
      </c>
      <c r="J136" s="136"/>
      <c r="K136" s="137"/>
    </row>
    <row r="137" spans="1:14" ht="25.5" customHeight="1" x14ac:dyDescent="0.25">
      <c r="A137" s="125" t="s">
        <v>5</v>
      </c>
      <c r="B137" s="125"/>
      <c r="C137" s="125"/>
      <c r="D137" s="122">
        <f>K41</f>
        <v>0</v>
      </c>
      <c r="E137" s="124"/>
      <c r="F137" s="122">
        <f>H17</f>
        <v>0</v>
      </c>
      <c r="G137" s="123"/>
      <c r="H137" s="124"/>
      <c r="I137" s="132">
        <f>F137*D137/100</f>
        <v>0</v>
      </c>
      <c r="J137" s="133"/>
      <c r="K137" s="134"/>
    </row>
    <row r="138" spans="1:14" ht="27" customHeight="1" x14ac:dyDescent="0.25">
      <c r="A138" s="125" t="s">
        <v>6</v>
      </c>
      <c r="B138" s="125"/>
      <c r="C138" s="125"/>
      <c r="D138" s="122">
        <f>K57</f>
        <v>0</v>
      </c>
      <c r="E138" s="124"/>
      <c r="F138" s="122">
        <f>H18</f>
        <v>0</v>
      </c>
      <c r="G138" s="123"/>
      <c r="H138" s="124"/>
      <c r="I138" s="132">
        <f>F138*D138/100</f>
        <v>0</v>
      </c>
      <c r="J138" s="133"/>
      <c r="K138" s="134"/>
    </row>
    <row r="139" spans="1:14" ht="26.25" customHeight="1" x14ac:dyDescent="0.25">
      <c r="A139" s="126" t="s">
        <v>7</v>
      </c>
      <c r="B139" s="126"/>
      <c r="C139" s="126"/>
      <c r="D139" s="122">
        <f>K117</f>
        <v>0</v>
      </c>
      <c r="E139" s="124"/>
      <c r="F139" s="122">
        <f>H19</f>
        <v>0</v>
      </c>
      <c r="G139" s="123"/>
      <c r="H139" s="124"/>
      <c r="I139" s="132">
        <f>F139*D139/100</f>
        <v>0</v>
      </c>
      <c r="J139" s="133"/>
      <c r="K139" s="134"/>
    </row>
    <row r="140" spans="1:14" ht="21.75" customHeight="1" x14ac:dyDescent="0.25">
      <c r="A140" s="125" t="s">
        <v>8</v>
      </c>
      <c r="B140" s="125"/>
      <c r="C140" s="125"/>
      <c r="D140" s="122">
        <f>K133</f>
        <v>0</v>
      </c>
      <c r="E140" s="124"/>
      <c r="F140" s="122">
        <f>H20</f>
        <v>0</v>
      </c>
      <c r="G140" s="123"/>
      <c r="H140" s="124"/>
      <c r="I140" s="139">
        <f>F140*D140/100</f>
        <v>0</v>
      </c>
      <c r="J140" s="140"/>
      <c r="K140" s="141"/>
    </row>
    <row r="141" spans="1:14" s="30" customFormat="1" ht="24.75" customHeight="1" x14ac:dyDescent="0.25">
      <c r="A141" s="83" t="s">
        <v>80</v>
      </c>
      <c r="B141" s="84"/>
      <c r="C141" s="84"/>
      <c r="D141" s="84"/>
      <c r="E141" s="85"/>
      <c r="F141" s="120">
        <f>SUM(F137:H140)</f>
        <v>0</v>
      </c>
      <c r="G141" s="121"/>
      <c r="H141" s="121"/>
      <c r="I141" s="86">
        <f>SUM(I137:K140)</f>
        <v>0</v>
      </c>
      <c r="J141" s="86"/>
      <c r="K141" s="86"/>
    </row>
    <row r="142" spans="1:14" s="53" customFormat="1" ht="19.5" customHeight="1" x14ac:dyDescent="0.25">
      <c r="A142" s="51"/>
      <c r="B142" s="51"/>
      <c r="C142" s="51"/>
      <c r="D142" s="51"/>
      <c r="E142" s="51"/>
      <c r="F142" s="50"/>
      <c r="G142" s="50"/>
      <c r="H142" s="50"/>
      <c r="I142" s="52"/>
      <c r="J142" s="52"/>
      <c r="K142" s="52"/>
    </row>
    <row r="143" spans="1:14" s="53" customFormat="1" ht="27.75" customHeight="1" x14ac:dyDescent="0.25">
      <c r="A143" s="212" t="s">
        <v>188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4"/>
    </row>
    <row r="144" spans="1:14" s="53" customFormat="1" ht="48" customHeight="1" x14ac:dyDescent="0.25">
      <c r="A144" s="215" t="s">
        <v>180</v>
      </c>
      <c r="B144" s="216"/>
      <c r="C144" s="216"/>
      <c r="D144" s="217"/>
      <c r="E144" s="218" t="s">
        <v>181</v>
      </c>
      <c r="F144" s="219"/>
      <c r="G144" s="219"/>
      <c r="H144" s="220"/>
      <c r="I144" s="218" t="s">
        <v>171</v>
      </c>
      <c r="J144" s="219"/>
      <c r="K144" s="220"/>
    </row>
    <row r="145" spans="1:24" s="53" customFormat="1" ht="24.75" customHeight="1" x14ac:dyDescent="0.25">
      <c r="A145" s="226" t="s">
        <v>165</v>
      </c>
      <c r="B145" s="227"/>
      <c r="C145" s="227"/>
      <c r="D145" s="228"/>
      <c r="E145" s="229" t="s">
        <v>166</v>
      </c>
      <c r="F145" s="230"/>
      <c r="G145" s="230"/>
      <c r="H145" s="231"/>
      <c r="I145" s="229">
        <v>10</v>
      </c>
      <c r="J145" s="230"/>
      <c r="K145" s="231"/>
    </row>
    <row r="146" spans="1:24" s="53" customFormat="1" ht="24.75" customHeight="1" x14ac:dyDescent="0.25">
      <c r="A146" s="226" t="s">
        <v>167</v>
      </c>
      <c r="B146" s="227"/>
      <c r="C146" s="227"/>
      <c r="D146" s="228"/>
      <c r="E146" s="229" t="s">
        <v>168</v>
      </c>
      <c r="F146" s="230"/>
      <c r="G146" s="230"/>
      <c r="H146" s="231"/>
      <c r="I146" s="229">
        <v>20</v>
      </c>
      <c r="J146" s="230"/>
      <c r="K146" s="231"/>
    </row>
    <row r="147" spans="1:24" s="53" customFormat="1" ht="24.75" customHeight="1" x14ac:dyDescent="0.25">
      <c r="A147" s="232" t="s">
        <v>169</v>
      </c>
      <c r="B147" s="232"/>
      <c r="C147" s="232"/>
      <c r="D147" s="232"/>
      <c r="E147" s="233" t="s">
        <v>170</v>
      </c>
      <c r="F147" s="233"/>
      <c r="G147" s="233"/>
      <c r="H147" s="233"/>
      <c r="I147" s="233">
        <v>30</v>
      </c>
      <c r="J147" s="233"/>
      <c r="K147" s="233"/>
    </row>
    <row r="148" spans="1:24" s="53" customFormat="1" ht="32.25" customHeight="1" x14ac:dyDescent="0.25">
      <c r="A148" s="234" t="s">
        <v>184</v>
      </c>
      <c r="B148" s="235"/>
      <c r="C148" s="235"/>
      <c r="D148" s="235"/>
      <c r="E148" s="235"/>
      <c r="F148" s="235"/>
      <c r="G148" s="235"/>
      <c r="H148" s="235"/>
      <c r="I148" s="235"/>
      <c r="J148" s="235"/>
      <c r="K148" s="236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</row>
    <row r="149" spans="1:24" s="53" customFormat="1" ht="48" customHeight="1" x14ac:dyDescent="0.25">
      <c r="A149" s="239" t="s">
        <v>183</v>
      </c>
      <c r="B149" s="239"/>
      <c r="C149" s="239"/>
      <c r="D149" s="239"/>
      <c r="E149" s="239" t="s">
        <v>182</v>
      </c>
      <c r="F149" s="239"/>
      <c r="G149" s="239"/>
      <c r="H149" s="239"/>
      <c r="I149" s="239" t="s">
        <v>192</v>
      </c>
      <c r="J149" s="239"/>
      <c r="K149" s="239"/>
    </row>
    <row r="150" spans="1:24" s="53" customFormat="1" ht="24.75" customHeight="1" x14ac:dyDescent="0.25">
      <c r="A150" s="240">
        <f>I141</f>
        <v>0</v>
      </c>
      <c r="B150" s="241"/>
      <c r="C150" s="241"/>
      <c r="D150" s="242"/>
      <c r="E150" s="243" t="str">
        <f>IF(A150&lt;80,"BAIXA",IF(A150&lt;=100,"MÉDIA",IF(A150&gt;100,"ALTA")))</f>
        <v>BAIXA</v>
      </c>
      <c r="F150" s="244"/>
      <c r="G150" s="244"/>
      <c r="H150" s="245"/>
      <c r="I150" s="246" t="str">
        <f>IF(A150&lt;80,"10",IF(A150&lt;=100,"20",IF(A150&gt;100,"30")))</f>
        <v>10</v>
      </c>
      <c r="J150" s="247"/>
      <c r="K150" s="248"/>
      <c r="L150" s="30"/>
    </row>
    <row r="151" spans="1:24" ht="15.75" customHeight="1" x14ac:dyDescent="0.25">
      <c r="A151" s="61"/>
      <c r="B151" s="61"/>
      <c r="C151" s="61"/>
      <c r="D151" s="61"/>
      <c r="E151" s="64"/>
      <c r="F151" s="64"/>
      <c r="G151" s="64"/>
      <c r="H151" s="64"/>
      <c r="I151" s="64"/>
      <c r="J151" s="64"/>
      <c r="K151" s="64"/>
      <c r="L151" s="16"/>
      <c r="M151" s="16"/>
      <c r="N151" s="16"/>
      <c r="O151" s="16"/>
    </row>
    <row r="152" spans="1:24" ht="15.75" hidden="1" customHeight="1" x14ac:dyDescent="0.25">
      <c r="A152" s="62"/>
      <c r="B152" s="62"/>
      <c r="C152" s="62"/>
      <c r="D152" s="62"/>
      <c r="E152" s="63"/>
      <c r="F152" s="63"/>
      <c r="G152" s="63"/>
      <c r="H152" s="63"/>
      <c r="I152" s="64"/>
      <c r="J152" s="64"/>
      <c r="K152" s="64"/>
      <c r="L152" s="16"/>
      <c r="M152" s="16"/>
      <c r="N152" s="16"/>
    </row>
    <row r="153" spans="1:24" ht="15.75" customHeight="1" x14ac:dyDescent="0.25">
      <c r="A153" s="237" t="s">
        <v>193</v>
      </c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16"/>
      <c r="M153" s="16"/>
      <c r="N153" s="16"/>
    </row>
    <row r="154" spans="1:24" ht="15.75" customHeight="1" x14ac:dyDescent="0.25">
      <c r="A154" s="237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16"/>
      <c r="M154" s="16"/>
      <c r="N154" s="16"/>
    </row>
    <row r="155" spans="1:24" ht="24" customHeight="1" x14ac:dyDescent="0.25">
      <c r="A155" s="237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16"/>
      <c r="M155" s="16"/>
      <c r="N155" s="16"/>
    </row>
    <row r="156" spans="1:24" ht="15.75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16"/>
      <c r="M156" s="16"/>
      <c r="N156" s="16"/>
    </row>
    <row r="157" spans="1:24" ht="24.75" customHeight="1" x14ac:dyDescent="0.25">
      <c r="A157" s="224" t="s">
        <v>187</v>
      </c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9"/>
      <c r="M157" s="16"/>
      <c r="N157" s="16"/>
    </row>
    <row r="158" spans="1:24" ht="15.75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9"/>
      <c r="M158" s="16"/>
      <c r="N158" s="16"/>
    </row>
    <row r="159" spans="1:24" ht="57" customHeight="1" x14ac:dyDescent="0.25">
      <c r="A159" s="225" t="s">
        <v>194</v>
      </c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0"/>
      <c r="M159" s="16"/>
      <c r="N159" s="16"/>
    </row>
    <row r="160" spans="1:24" ht="15.75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20"/>
      <c r="M160" s="16"/>
      <c r="N160" s="16"/>
    </row>
    <row r="161" spans="1:13" ht="15.75" customHeight="1" x14ac:dyDescent="0.25"/>
    <row r="162" spans="1:13" ht="22.5" customHeight="1" x14ac:dyDescent="0.25">
      <c r="C162" s="83" t="s">
        <v>158</v>
      </c>
      <c r="D162" s="84"/>
      <c r="E162" s="85"/>
      <c r="F162" s="193">
        <f ca="1">TODAY()</f>
        <v>45246</v>
      </c>
      <c r="G162" s="193"/>
      <c r="H162" s="193"/>
      <c r="I162" s="3"/>
      <c r="J162" s="3"/>
      <c r="K162" s="3"/>
    </row>
    <row r="163" spans="1:13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22"/>
      <c r="K163" s="22"/>
    </row>
    <row r="164" spans="1:13" ht="15.75" customHeight="1" x14ac:dyDescent="0.25">
      <c r="A164" s="118" t="s">
        <v>191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1:13" ht="30.75" customHeight="1" x14ac:dyDescent="0.2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M165" s="16"/>
    </row>
    <row r="166" spans="1:13" ht="15.75" customHeight="1" x14ac:dyDescent="0.25"/>
    <row r="167" spans="1:13" ht="15.75" customHeight="1" x14ac:dyDescent="0.25"/>
    <row r="168" spans="1:13" ht="15.75" customHeight="1" x14ac:dyDescent="0.25"/>
    <row r="169" spans="1:13" ht="15.75" customHeight="1" x14ac:dyDescent="0.25"/>
    <row r="170" spans="1:13" ht="15.75" customHeight="1" x14ac:dyDescent="0.25"/>
    <row r="171" spans="1:13" ht="15.75" customHeight="1" x14ac:dyDescent="0.25"/>
    <row r="172" spans="1:13" ht="15.75" customHeight="1" x14ac:dyDescent="0.25"/>
    <row r="173" spans="1:13" ht="15.75" customHeight="1" x14ac:dyDescent="0.25"/>
    <row r="174" spans="1:13" ht="15.75" customHeight="1" x14ac:dyDescent="0.25"/>
    <row r="175" spans="1:13" ht="15.75" customHeight="1" x14ac:dyDescent="0.25"/>
    <row r="176" spans="1:13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</sheetData>
  <sheetProtection algorithmName="SHA-512" hashValue="DO+exrb9PvBcSaZBf3xV5u9P/iyz14naMTOBN8RCgBpBTa5f8kKMCV4soig2mWPgiWjY8EGbwE1fN9TTOw6MNw==" saltValue="JszDQuobnq4H1JEbV4QOmA==" spinCount="100000" sheet="1" objects="1" scenarios="1" selectLockedCells="1"/>
  <mergeCells count="350">
    <mergeCell ref="N148:Q148"/>
    <mergeCell ref="R148:U148"/>
    <mergeCell ref="V148:X148"/>
    <mergeCell ref="A149:D149"/>
    <mergeCell ref="E149:H149"/>
    <mergeCell ref="I149:K149"/>
    <mergeCell ref="A150:D150"/>
    <mergeCell ref="E150:H150"/>
    <mergeCell ref="I150:K150"/>
    <mergeCell ref="A157:K157"/>
    <mergeCell ref="A159:K159"/>
    <mergeCell ref="A145:D145"/>
    <mergeCell ref="E145:H145"/>
    <mergeCell ref="I145:K145"/>
    <mergeCell ref="A147:D147"/>
    <mergeCell ref="E147:H147"/>
    <mergeCell ref="I147:K147"/>
    <mergeCell ref="A146:D146"/>
    <mergeCell ref="E146:H146"/>
    <mergeCell ref="I146:K146"/>
    <mergeCell ref="A148:K148"/>
    <mergeCell ref="A153:K155"/>
    <mergeCell ref="A143:K143"/>
    <mergeCell ref="A144:D144"/>
    <mergeCell ref="E144:H144"/>
    <mergeCell ref="I144:K144"/>
    <mergeCell ref="B38:E38"/>
    <mergeCell ref="F38:H38"/>
    <mergeCell ref="F47:H47"/>
    <mergeCell ref="B47:E47"/>
    <mergeCell ref="F48:H48"/>
    <mergeCell ref="B48:E48"/>
    <mergeCell ref="B45:E45"/>
    <mergeCell ref="F45:H45"/>
    <mergeCell ref="B46:E46"/>
    <mergeCell ref="B39:E39"/>
    <mergeCell ref="F39:H39"/>
    <mergeCell ref="A40:J40"/>
    <mergeCell ref="A41:J41"/>
    <mergeCell ref="A44:E44"/>
    <mergeCell ref="A42:K42"/>
    <mergeCell ref="A56:J56"/>
    <mergeCell ref="A57:J57"/>
    <mergeCell ref="B52:E52"/>
    <mergeCell ref="B53:E53"/>
    <mergeCell ref="A43:K43"/>
    <mergeCell ref="A141:E141"/>
    <mergeCell ref="F44:H44"/>
    <mergeCell ref="I48:J48"/>
    <mergeCell ref="I49:J49"/>
    <mergeCell ref="F66:H66"/>
    <mergeCell ref="F67:H67"/>
    <mergeCell ref="F75:H75"/>
    <mergeCell ref="F76:H76"/>
    <mergeCell ref="B50:E50"/>
    <mergeCell ref="B51:E51"/>
    <mergeCell ref="I55:J55"/>
    <mergeCell ref="F55:H55"/>
    <mergeCell ref="I52:J52"/>
    <mergeCell ref="I53:J53"/>
    <mergeCell ref="I62:J62"/>
    <mergeCell ref="B63:E63"/>
    <mergeCell ref="F63:H63"/>
    <mergeCell ref="B65:E65"/>
    <mergeCell ref="F65:H65"/>
    <mergeCell ref="B66:E66"/>
    <mergeCell ref="B67:E67"/>
    <mergeCell ref="F46:H46"/>
    <mergeCell ref="I65:J65"/>
    <mergeCell ref="I66:J66"/>
    <mergeCell ref="F162:H162"/>
    <mergeCell ref="B13:K13"/>
    <mergeCell ref="A11:K11"/>
    <mergeCell ref="F37:H37"/>
    <mergeCell ref="B34:E34"/>
    <mergeCell ref="B35:E35"/>
    <mergeCell ref="B36:E36"/>
    <mergeCell ref="B37:E37"/>
    <mergeCell ref="F34:H34"/>
    <mergeCell ref="F35:H35"/>
    <mergeCell ref="F36:H36"/>
    <mergeCell ref="A24:K24"/>
    <mergeCell ref="A21:F21"/>
    <mergeCell ref="H21:K21"/>
    <mergeCell ref="A26:K26"/>
    <mergeCell ref="A134:K134"/>
    <mergeCell ref="A81:E81"/>
    <mergeCell ref="F81:H81"/>
    <mergeCell ref="B82:E82"/>
    <mergeCell ref="F82:H82"/>
    <mergeCell ref="F68:H68"/>
    <mergeCell ref="F69:H69"/>
    <mergeCell ref="F70:H70"/>
    <mergeCell ref="A33:E33"/>
    <mergeCell ref="A9:K9"/>
    <mergeCell ref="A1:K1"/>
    <mergeCell ref="A2:K2"/>
    <mergeCell ref="A5:B5"/>
    <mergeCell ref="A14:K14"/>
    <mergeCell ref="A7:B7"/>
    <mergeCell ref="C5:H5"/>
    <mergeCell ref="C7:H7"/>
    <mergeCell ref="A32:K32"/>
    <mergeCell ref="A8:B8"/>
    <mergeCell ref="C8:H8"/>
    <mergeCell ref="I8:J8"/>
    <mergeCell ref="A19:G19"/>
    <mergeCell ref="H19:K19"/>
    <mergeCell ref="H20:K20"/>
    <mergeCell ref="A20:G20"/>
    <mergeCell ref="A23:K23"/>
    <mergeCell ref="A6:B6"/>
    <mergeCell ref="C6:H6"/>
    <mergeCell ref="A3:K3"/>
    <mergeCell ref="A4:K4"/>
    <mergeCell ref="A10:K10"/>
    <mergeCell ref="B12:K12"/>
    <mergeCell ref="B64:E64"/>
    <mergeCell ref="F33:H33"/>
    <mergeCell ref="H16:K16"/>
    <mergeCell ref="H17:K17"/>
    <mergeCell ref="H18:K18"/>
    <mergeCell ref="A15:K15"/>
    <mergeCell ref="A16:G16"/>
    <mergeCell ref="A17:G17"/>
    <mergeCell ref="A18:G18"/>
    <mergeCell ref="A25:K25"/>
    <mergeCell ref="A28:K28"/>
    <mergeCell ref="A30:K30"/>
    <mergeCell ref="A29:K29"/>
    <mergeCell ref="B70:E70"/>
    <mergeCell ref="B71:E71"/>
    <mergeCell ref="B72:E72"/>
    <mergeCell ref="F71:H71"/>
    <mergeCell ref="I67:J67"/>
    <mergeCell ref="F49:H49"/>
    <mergeCell ref="F50:H50"/>
    <mergeCell ref="F51:H51"/>
    <mergeCell ref="F52:H52"/>
    <mergeCell ref="A59:K59"/>
    <mergeCell ref="A61:E61"/>
    <mergeCell ref="B49:E49"/>
    <mergeCell ref="F61:H61"/>
    <mergeCell ref="B62:E62"/>
    <mergeCell ref="F62:H62"/>
    <mergeCell ref="A60:K60"/>
    <mergeCell ref="F53:H53"/>
    <mergeCell ref="I50:J50"/>
    <mergeCell ref="I54:J54"/>
    <mergeCell ref="I61:J61"/>
    <mergeCell ref="B54:E54"/>
    <mergeCell ref="B55:E55"/>
    <mergeCell ref="F54:H54"/>
    <mergeCell ref="F64:H64"/>
    <mergeCell ref="F112:H112"/>
    <mergeCell ref="F92:H92"/>
    <mergeCell ref="F91:H91"/>
    <mergeCell ref="B98:E98"/>
    <mergeCell ref="B99:E99"/>
    <mergeCell ref="I68:J68"/>
    <mergeCell ref="I84:J84"/>
    <mergeCell ref="I82:J82"/>
    <mergeCell ref="I83:J83"/>
    <mergeCell ref="I69:J69"/>
    <mergeCell ref="I70:J70"/>
    <mergeCell ref="I71:J71"/>
    <mergeCell ref="I72:J72"/>
    <mergeCell ref="I73:J73"/>
    <mergeCell ref="I74:J74"/>
    <mergeCell ref="I75:J75"/>
    <mergeCell ref="I81:J81"/>
    <mergeCell ref="I76:J76"/>
    <mergeCell ref="A80:K80"/>
    <mergeCell ref="B68:E68"/>
    <mergeCell ref="B76:E76"/>
    <mergeCell ref="B84:E84"/>
    <mergeCell ref="B69:E69"/>
    <mergeCell ref="F72:H72"/>
    <mergeCell ref="I139:K139"/>
    <mergeCell ref="I140:K140"/>
    <mergeCell ref="A133:J133"/>
    <mergeCell ref="B122:E122"/>
    <mergeCell ref="F122:H122"/>
    <mergeCell ref="B129:E129"/>
    <mergeCell ref="F129:H129"/>
    <mergeCell ref="B123:E123"/>
    <mergeCell ref="B124:E124"/>
    <mergeCell ref="B125:E125"/>
    <mergeCell ref="B126:E126"/>
    <mergeCell ref="B127:E127"/>
    <mergeCell ref="B128:E128"/>
    <mergeCell ref="F123:H123"/>
    <mergeCell ref="F124:H124"/>
    <mergeCell ref="F125:H125"/>
    <mergeCell ref="F126:H126"/>
    <mergeCell ref="F127:H127"/>
    <mergeCell ref="A132:J132"/>
    <mergeCell ref="F128:H128"/>
    <mergeCell ref="I126:J126"/>
    <mergeCell ref="I127:J127"/>
    <mergeCell ref="I128:J128"/>
    <mergeCell ref="I138:K138"/>
    <mergeCell ref="D137:E137"/>
    <mergeCell ref="F137:H137"/>
    <mergeCell ref="I136:K136"/>
    <mergeCell ref="I137:K137"/>
    <mergeCell ref="B88:E88"/>
    <mergeCell ref="B91:E91"/>
    <mergeCell ref="B105:E105"/>
    <mergeCell ref="B106:E106"/>
    <mergeCell ref="B107:E107"/>
    <mergeCell ref="B108:E108"/>
    <mergeCell ref="B109:E109"/>
    <mergeCell ref="B92:E92"/>
    <mergeCell ref="B93:E93"/>
    <mergeCell ref="B94:E94"/>
    <mergeCell ref="B95:E95"/>
    <mergeCell ref="B96:E96"/>
    <mergeCell ref="B97:E97"/>
    <mergeCell ref="I107:J107"/>
    <mergeCell ref="B110:E110"/>
    <mergeCell ref="F103:H103"/>
    <mergeCell ref="F94:H94"/>
    <mergeCell ref="F93:H93"/>
    <mergeCell ref="F136:H136"/>
    <mergeCell ref="A164:K165"/>
    <mergeCell ref="A22:K22"/>
    <mergeCell ref="F141:H141"/>
    <mergeCell ref="F139:H139"/>
    <mergeCell ref="F140:H140"/>
    <mergeCell ref="A138:C138"/>
    <mergeCell ref="A139:C139"/>
    <mergeCell ref="A140:C140"/>
    <mergeCell ref="D138:E138"/>
    <mergeCell ref="D139:E139"/>
    <mergeCell ref="D140:E140"/>
    <mergeCell ref="F138:H138"/>
    <mergeCell ref="A135:K135"/>
    <mergeCell ref="A137:C137"/>
    <mergeCell ref="A136:C136"/>
    <mergeCell ref="F97:H97"/>
    <mergeCell ref="D136:E136"/>
    <mergeCell ref="I125:J125"/>
    <mergeCell ref="B103:E103"/>
    <mergeCell ref="F102:H102"/>
    <mergeCell ref="F107:H107"/>
    <mergeCell ref="F101:H101"/>
    <mergeCell ref="I109:J109"/>
    <mergeCell ref="I64:J64"/>
    <mergeCell ref="B85:E85"/>
    <mergeCell ref="F73:H73"/>
    <mergeCell ref="F74:H74"/>
    <mergeCell ref="F95:H95"/>
    <mergeCell ref="B86:E86"/>
    <mergeCell ref="B87:E87"/>
    <mergeCell ref="F87:H87"/>
    <mergeCell ref="F86:H86"/>
    <mergeCell ref="B83:E83"/>
    <mergeCell ref="F83:H83"/>
    <mergeCell ref="A77:J77"/>
    <mergeCell ref="A78:J78"/>
    <mergeCell ref="B89:E90"/>
    <mergeCell ref="B73:E73"/>
    <mergeCell ref="B74:E74"/>
    <mergeCell ref="B75:E75"/>
    <mergeCell ref="F88:H88"/>
    <mergeCell ref="B131:E131"/>
    <mergeCell ref="F131:H131"/>
    <mergeCell ref="A119:K119"/>
    <mergeCell ref="A120:E120"/>
    <mergeCell ref="F120:H120"/>
    <mergeCell ref="B121:E121"/>
    <mergeCell ref="F121:H121"/>
    <mergeCell ref="I122:J122"/>
    <mergeCell ref="I123:J123"/>
    <mergeCell ref="I124:J124"/>
    <mergeCell ref="I121:J121"/>
    <mergeCell ref="I120:J120"/>
    <mergeCell ref="I103:J103"/>
    <mergeCell ref="I106:J106"/>
    <mergeCell ref="I96:J96"/>
    <mergeCell ref="A116:J116"/>
    <mergeCell ref="A117:J117"/>
    <mergeCell ref="A113:J113"/>
    <mergeCell ref="A114:J114"/>
    <mergeCell ref="B130:E130"/>
    <mergeCell ref="F130:H130"/>
    <mergeCell ref="F100:H100"/>
    <mergeCell ref="F99:H99"/>
    <mergeCell ref="F98:H98"/>
    <mergeCell ref="B100:E100"/>
    <mergeCell ref="B101:E101"/>
    <mergeCell ref="F106:H106"/>
    <mergeCell ref="F105:H105"/>
    <mergeCell ref="F104:H104"/>
    <mergeCell ref="I105:J105"/>
    <mergeCell ref="F111:H111"/>
    <mergeCell ref="F110:H110"/>
    <mergeCell ref="F109:H109"/>
    <mergeCell ref="F108:H108"/>
    <mergeCell ref="F96:H96"/>
    <mergeCell ref="B102:E102"/>
    <mergeCell ref="C162:E162"/>
    <mergeCell ref="B111:E111"/>
    <mergeCell ref="I141:K141"/>
    <mergeCell ref="I5:J5"/>
    <mergeCell ref="I6:J6"/>
    <mergeCell ref="I7:J7"/>
    <mergeCell ref="I129:J129"/>
    <mergeCell ref="I130:J130"/>
    <mergeCell ref="I131:J131"/>
    <mergeCell ref="I33:J33"/>
    <mergeCell ref="I34:J34"/>
    <mergeCell ref="I35:J35"/>
    <mergeCell ref="I36:J36"/>
    <mergeCell ref="I37:J37"/>
    <mergeCell ref="I38:J38"/>
    <mergeCell ref="I39:J39"/>
    <mergeCell ref="I44:J44"/>
    <mergeCell ref="I45:J45"/>
    <mergeCell ref="I46:J46"/>
    <mergeCell ref="I112:J112"/>
    <mergeCell ref="I95:J95"/>
    <mergeCell ref="I110:J110"/>
    <mergeCell ref="I111:J111"/>
    <mergeCell ref="I104:J104"/>
    <mergeCell ref="I47:J47"/>
    <mergeCell ref="I63:J63"/>
    <mergeCell ref="B112:E112"/>
    <mergeCell ref="B104:E104"/>
    <mergeCell ref="A89:A90"/>
    <mergeCell ref="F89:H90"/>
    <mergeCell ref="F84:H84"/>
    <mergeCell ref="F85:H85"/>
    <mergeCell ref="I51:J51"/>
    <mergeCell ref="I87:J87"/>
    <mergeCell ref="I85:J85"/>
    <mergeCell ref="I97:J97"/>
    <mergeCell ref="I91:J91"/>
    <mergeCell ref="I92:J92"/>
    <mergeCell ref="I93:J93"/>
    <mergeCell ref="I94:J94"/>
    <mergeCell ref="I108:J108"/>
    <mergeCell ref="I88:J88"/>
    <mergeCell ref="I86:J86"/>
    <mergeCell ref="I98:J98"/>
    <mergeCell ref="I99:J99"/>
    <mergeCell ref="I100:J100"/>
    <mergeCell ref="I101:J101"/>
    <mergeCell ref="I102:J102"/>
  </mergeCells>
  <conditionalFormatting sqref="E150:H152">
    <cfRule type="containsText" dxfId="1" priority="2" operator="containsText" text="BAIXA">
      <formula>NOT(ISERROR(SEARCH("BAIXA",E150)))</formula>
    </cfRule>
  </conditionalFormatting>
  <conditionalFormatting sqref="I141:K141">
    <cfRule type="cellIs" dxfId="0" priority="1" operator="between">
      <formula>0.1</formula>
      <formula>79.99</formula>
    </cfRule>
  </conditionalFormatting>
  <pageMargins left="0.7" right="0.7" top="0.75" bottom="0.75" header="0.3" footer="0.3"/>
  <pageSetup scale="89" fitToHeight="0" orientation="portrait" r:id="rId1"/>
  <rowBreaks count="7" manualBreakCount="7">
    <brk id="23" max="10" man="1"/>
    <brk id="42" max="10" man="1"/>
    <brk id="58" max="10" man="1"/>
    <brk id="79" max="10" man="1"/>
    <brk id="102" max="10" man="1"/>
    <brk id="118" max="10" man="1"/>
    <brk id="134" max="10" man="1"/>
  </rowBreaks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Title="Para AVALIAÇÃO: " prompt="Clique no canto inferior direito">
          <x14:formula1>
            <xm:f>Plan2!$A$1:$A$3</xm:f>
          </x14:formula1>
          <xm:sqref>K7</xm:sqref>
        </x14:dataValidation>
        <x14:dataValidation type="list" allowBlank="1" showInputMessage="1" showErrorMessage="1" promptTitle="Para PERCENTUAL (%): " prompt="Clique no canto inferior direito">
          <x14:formula1>
            <xm:f>Plan2!$B$1:$B$6</xm:f>
          </x14:formula1>
          <xm:sqref>H17:K20</xm:sqref>
        </x14:dataValidation>
        <x14:dataValidation type="list" allowBlank="1" showInputMessage="1" showErrorMessage="1" promptTitle="Para CARGO: " prompt="Clique no canto inferior direito">
          <x14:formula1>
            <xm:f>Plan2!$D$1:$D$2</xm:f>
          </x14:formula1>
          <xm:sqref>C6:H6</xm:sqref>
        </x14:dataValidation>
        <x14:dataValidation type="list" allowBlank="1" showInputMessage="1" showErrorMessage="1" promptTitle="Para REGIME DE TRABALHO: " prompt="Clique no canto inferior direito">
          <x14:formula1>
            <xm:f>Plan2!$D$5:$D$7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29" sqref="H29"/>
    </sheetView>
  </sheetViews>
  <sheetFormatPr defaultRowHeight="15" x14ac:dyDescent="0.25"/>
  <sheetData>
    <row r="1" spans="1:4" x14ac:dyDescent="0.25">
      <c r="A1" s="2" t="s">
        <v>0</v>
      </c>
      <c r="B1">
        <v>0</v>
      </c>
      <c r="D1" s="36" t="s">
        <v>135</v>
      </c>
    </row>
    <row r="2" spans="1:4" x14ac:dyDescent="0.25">
      <c r="A2" s="2" t="s">
        <v>1</v>
      </c>
      <c r="B2">
        <v>10</v>
      </c>
      <c r="D2" s="36" t="s">
        <v>136</v>
      </c>
    </row>
    <row r="3" spans="1:4" x14ac:dyDescent="0.25">
      <c r="A3" s="2" t="s">
        <v>2</v>
      </c>
      <c r="B3">
        <v>20</v>
      </c>
    </row>
    <row r="4" spans="1:4" x14ac:dyDescent="0.25">
      <c r="B4">
        <v>30</v>
      </c>
    </row>
    <row r="5" spans="1:4" x14ac:dyDescent="0.25">
      <c r="B5">
        <v>40</v>
      </c>
      <c r="D5" s="46">
        <v>20</v>
      </c>
    </row>
    <row r="6" spans="1:4" x14ac:dyDescent="0.25">
      <c r="B6">
        <v>60</v>
      </c>
      <c r="D6" s="46">
        <v>40</v>
      </c>
    </row>
    <row r="7" spans="1:4" x14ac:dyDescent="0.25">
      <c r="D7" s="46" t="s">
        <v>143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2023-11-16T19:24:36Z</cp:lastPrinted>
  <dcterms:created xsi:type="dcterms:W3CDTF">2022-05-18T13:50:22Z</dcterms:created>
  <dcterms:modified xsi:type="dcterms:W3CDTF">2023-11-16T19:32:33Z</dcterms:modified>
</cp:coreProperties>
</file>