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ROGEP\CDRH\Funcionarios\1. CDRH\Avaliação\3 - EPD\1- MESA VIRTUAL\INSTRUMENTOS - Novos VÁLIDOS\4ª versão - 05-09-2023\"/>
    </mc:Choice>
  </mc:AlternateContent>
  <bookViews>
    <workbookView xWindow="0" yWindow="0" windowWidth="28800" windowHeight="12435"/>
  </bookViews>
  <sheets>
    <sheet name="Plan1" sheetId="1" r:id="rId1"/>
    <sheet name="Plan2" sheetId="2" state="hidden" r:id="rId2"/>
  </sheets>
  <definedNames>
    <definedName name="_xlnm.Print_Area" localSheetId="0">Plan1!$A$1:$K$148</definedName>
  </definedNames>
  <calcPr calcId="152511" iterateDelta="1E-4"/>
</workbook>
</file>

<file path=xl/calcChain.xml><?xml version="1.0" encoding="utf-8"?>
<calcChain xmlns="http://schemas.openxmlformats.org/spreadsheetml/2006/main">
  <c r="F145" i="1" l="1"/>
  <c r="J11" i="1" l="1"/>
  <c r="J13" i="1"/>
  <c r="H14" i="1" s="1"/>
  <c r="J14" i="1" s="1"/>
  <c r="H15" i="1" s="1"/>
  <c r="J15" i="1" s="1"/>
  <c r="H13" i="1"/>
  <c r="K76" i="1" l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55" i="1"/>
  <c r="K54" i="1"/>
  <c r="K53" i="1"/>
  <c r="K52" i="1"/>
  <c r="K51" i="1"/>
  <c r="K50" i="1"/>
  <c r="K49" i="1"/>
  <c r="K48" i="1"/>
  <c r="K47" i="1"/>
  <c r="K46" i="1"/>
  <c r="K45" i="1"/>
  <c r="K39" i="1"/>
  <c r="K38" i="1"/>
  <c r="K37" i="1"/>
  <c r="K36" i="1"/>
  <c r="K35" i="1"/>
  <c r="K34" i="1"/>
  <c r="K131" i="1"/>
  <c r="K130" i="1"/>
  <c r="K129" i="1"/>
  <c r="K128" i="1"/>
  <c r="K127" i="1"/>
  <c r="K126" i="1"/>
  <c r="K125" i="1"/>
  <c r="K124" i="1"/>
  <c r="K123" i="1"/>
  <c r="K122" i="1"/>
  <c r="K121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56" i="1" l="1"/>
  <c r="K57" i="1" s="1"/>
  <c r="K132" i="1" l="1"/>
  <c r="K133" i="1" s="1"/>
  <c r="D140" i="1" s="1"/>
  <c r="K113" i="1"/>
  <c r="D138" i="1"/>
  <c r="K77" i="1"/>
  <c r="L57" i="1"/>
  <c r="K40" i="1"/>
  <c r="K41" i="1" s="1"/>
  <c r="K78" i="1" l="1"/>
  <c r="K116" i="1"/>
  <c r="L133" i="1"/>
  <c r="K114" i="1"/>
  <c r="F140" i="1"/>
  <c r="F139" i="1"/>
  <c r="F138" i="1"/>
  <c r="F137" i="1"/>
  <c r="K117" i="1" l="1"/>
  <c r="L114" i="1"/>
  <c r="F141" i="1"/>
  <c r="D137" i="1"/>
  <c r="L41" i="1"/>
  <c r="L78" i="1"/>
  <c r="L117" i="1" l="1"/>
  <c r="D139" i="1"/>
  <c r="I138" i="1"/>
  <c r="I140" i="1"/>
  <c r="I137" i="1"/>
  <c r="I139" i="1" l="1"/>
  <c r="I141" i="1" s="1"/>
</calcChain>
</file>

<file path=xl/sharedStrings.xml><?xml version="1.0" encoding="utf-8"?>
<sst xmlns="http://schemas.openxmlformats.org/spreadsheetml/2006/main" count="243" uniqueCount="187">
  <si>
    <t>1ª</t>
  </si>
  <si>
    <t>2ª</t>
  </si>
  <si>
    <t>3ª</t>
  </si>
  <si>
    <r>
      <t xml:space="preserve">UNIVERSIDADE FEDERAL DE ALAGOAS
</t>
    </r>
    <r>
      <rPr>
        <sz val="11"/>
        <color theme="1"/>
        <rFont val="Carlito"/>
        <family val="2"/>
      </rPr>
      <t>Pró-reitoria de Gestão de Pessoas e do Trabalho - PROGEP
Coordenadoria de Desenvolvimento de Pessoas - CDP
Setor de Avaliação de Desempenho - SAD</t>
    </r>
  </si>
  <si>
    <t>ATIVIDADE</t>
  </si>
  <si>
    <t>ENSINO</t>
  </si>
  <si>
    <t>PESQUISA</t>
  </si>
  <si>
    <t>EXTENSÃO E PRODUÇÃO INTELECTUAL</t>
  </si>
  <si>
    <t>GESTÃO</t>
  </si>
  <si>
    <t>PERCENTUAL (%)</t>
  </si>
  <si>
    <t>Atividade clássica e formal de disciplinas em sala de aula, nos cursos de graduação ou pós-graduação.</t>
  </si>
  <si>
    <t xml:space="preserve">Orientação direta de Estágios Curriculares, comprovada por declaração oficial da Coordenação do Curso ao qual está vinculado o estágio. </t>
  </si>
  <si>
    <t xml:space="preserve">Orientação direta de aluno em dissertação de mestrado e em tese de doutorado, comprovada por declaração oficial da respectiva Coordenação do Curso de Pós-Graduação, na qual conste o nome do aluno e o título da dissertação ou tese. </t>
  </si>
  <si>
    <t>Orientação direta de aluno em Trabalho de Conclusão de Curso, comprovada por declaração oficial da respectiva Coordenação do Curso, na qual conste o nome do aluno e o título do Trabalho de Conclusão de Curso.</t>
  </si>
  <si>
    <t>Orientação de alunos de graduação em outras atividades, tais como: Programas de Iniciação Científica, Programa de Treinamento e Pesquisa institucionalizados, Monitorias, Programas específicos de Núcleos Temáticos e Laboratórios, desde que o aluno cumpra o Plano de Trabalho com no mínimo 12 horas semanais.</t>
  </si>
  <si>
    <t>Proferição de palestra, conferência e participação em mesa redonda em evento de alcance nacional, relativo à atividade acadêmica exercida pelo docente na Universidade.</t>
  </si>
  <si>
    <t>Coordenação de eventos científicos de alcance local, promovidos no âmbito da Universidade.</t>
  </si>
  <si>
    <t>Coordenação da execução de projeto de pesquisa ou desenvolvimento tecnológico apoiado por agência de fomento à pesquisa.</t>
  </si>
  <si>
    <t>Participação na execução de projeto de pesquisa ou desenvolvimento tecnológico apoiado por agência de fomento à pesquisa.</t>
  </si>
  <si>
    <t>Proferição de palestra, conferência e participação em mesa redonda em evento de alcance internacional, relativo à atividade acadêmica exercida pelo docente na Universidade.</t>
  </si>
  <si>
    <t>Proferição de palestra, conferência e participação em mesa redonda em evento de alcance local, relativo à atividade acadêmica exercida pelo docente na Universidade.</t>
  </si>
  <si>
    <t>Coordenação individual de ciclo de palestras ou de estudos e de oficinas.</t>
  </si>
  <si>
    <t>Participação em coordenação coletiva de ciclo de palestras ou de estudos e de oficinas, promovidos no âmbito da Universidade.</t>
  </si>
  <si>
    <t>Participação em banca examinadora de defesas de teses e dissertações de Cursos de Pós-Graduação.</t>
  </si>
  <si>
    <t>Coordenação de eventos científicos de alcance internacional, promovidos no âmbito da Universidade.</t>
  </si>
  <si>
    <t>Coordenação de eventos científicos de alcance nacional, promovidos no âmbito da Universidade.</t>
  </si>
  <si>
    <t>Realização de consultoria ou assessoria não remunerada, relacionada com a atividade acadêmica exercida pelo docente.</t>
  </si>
  <si>
    <t>Apresentação, atuação e produção de concertos, espetáculos teatrais, exposições de filmes e vídeos, relacionadas com a atividade acadêmica exercida pelo docente.</t>
  </si>
  <si>
    <t>Organização de eventos artísticos/culturais de âmbito nacional ou internacional, promovidos no âmbito da Universidade Federal de Alagoas.</t>
  </si>
  <si>
    <t>Organização de eventos artísticos/culturais de âmbito local, promovidos no âmbito da Universidade Federal de Alagoas.</t>
  </si>
  <si>
    <t>Prestação de serviços e assistência técnica, não remuneradas, de caráter permanente ou anual, relacionadas com a atividade acadêmica exercida pelo docente.</t>
  </si>
  <si>
    <t>Orientação de projetos de Empresas Júnior e Incubadoras, vinculadas à Universidade Federal de Alagoas.</t>
  </si>
  <si>
    <t>Coordenação da execução de projeto de extensão aprovado pela PROEX.</t>
  </si>
  <si>
    <t>Participação na execução de projeto de extensão aprovado pela PROEX.</t>
  </si>
  <si>
    <t>Participação como docente em cursos e treinamentos.</t>
  </si>
  <si>
    <t>Participação como discente em cursos e treinamentos associados às atividades acadêmicas exercidas pelo docente.</t>
  </si>
  <si>
    <t xml:space="preserve">Proferição de palestra, conferência e participação em mesa redonda em evento de âmbito internacional relativo às atividades acadêmicas exercidas pelo docente. </t>
  </si>
  <si>
    <t>Proferição de palestra, conferência e participação em mesa redonda em evento de âmbito nacional relativo às atividades acadêmicas exercidas pelo docente.</t>
  </si>
  <si>
    <t>Proferição de palestra, conferência e participação em mesa redonda em evento de âmbito local relativo às atividades acadêmicas exercidas pelo docente.</t>
  </si>
  <si>
    <t>Coordenação individual de ciclo de palestras ou de estudos e de oficinas, promovido no âmbito da Universidade.</t>
  </si>
  <si>
    <t>Desenvolvimento de técnica (analítica, instrumental, pedagógica, processual, terapêutica), relacionada com a atividade acadêmica exercida pelo docente.</t>
  </si>
  <si>
    <t>Manutenção de obra artística (arquitetura, desenho, escultura, fotografia, gravura, pintura), relacionada com a atividade acadêmica exercida pelo docente.</t>
  </si>
  <si>
    <t>30. Produção de programa de rádio e televisão (entrevista, mesa redonda, comentário), relacionada com a atividade acadêmica exercida pelo docente.</t>
  </si>
  <si>
    <t>Artigo completo publicado em periódico especializado de circulação internacional.</t>
  </si>
  <si>
    <t>Artigo completo publicado em periódico especializado de circulação nacional.</t>
  </si>
  <si>
    <t>Artigo completo publicado em periódico especializado de circulação regional.</t>
  </si>
  <si>
    <t>Resumo de artigo publicado em periódico especializado de circulação internacional</t>
  </si>
  <si>
    <t>Resumo de artigo publicado em periódico especializado de circulação nacional.</t>
  </si>
  <si>
    <t>Resumo de artigo publicado em periódico especializado de circulação regional.</t>
  </si>
  <si>
    <t>Artigo de opinião publicado em jornal ou revista não especializada.</t>
  </si>
  <si>
    <t>Livro publicado por editora com corpo editorial ou que possua ISBN e sobre tema relacionado com a atividade acadêmica exercida pelo docente.</t>
  </si>
  <si>
    <t>Trabalho completo publicado em anais de eventos científico de âmbito internacional, em qualquer forma de publicação.</t>
  </si>
  <si>
    <t>Trabalho completo publicado em anais de eventos científicos de âmbito nacional, em qualquer forma de publicação.</t>
  </si>
  <si>
    <t>Trabalho completo publicado em anais de eventos científicos de âmbito local, em qualquer forma de publicação.</t>
  </si>
  <si>
    <t>Resumo de trabalho publicado em anais de eventos científicos de âmbito internacional, em qualquer forma de publicação.</t>
  </si>
  <si>
    <t>Resumo de trabalho publicado em anais de eventos científicos de âmbito nacional, em qualquer forma de publicação.</t>
  </si>
  <si>
    <t>Resumo de trabalho publicado em anais de eventos científicos de âmbito regional, em qualquer forma de publicação.</t>
  </si>
  <si>
    <t>Tradução de livro publicado por editora com corpo editorial, relacionado com a atividade acadêmica exercida pelo docente.</t>
  </si>
  <si>
    <t>Criação de partitura e/ou composição musical para canto, coral ou orquestra, relacionada com a atividade acadêmica exercida pelo docente.</t>
  </si>
  <si>
    <t>Criação de peça de teatro, relacionada com a atividade acadêmica exercida pelo docente.</t>
  </si>
  <si>
    <t>Apresentação de obra artística (coreográfica, literária, musical, teatral), relacionada com a atividade acadêmica exercida pelo docente.</t>
  </si>
  <si>
    <t>Arranjo musical (canto, coral, orquestra), relacionado com a atividade acadêmica exercida pelo docente.</t>
  </si>
  <si>
    <t>Programa de rádio e televisão (dança, música, teatro, outros), relacionado com a atividade acadêmica exercida pelo docente.</t>
  </si>
  <si>
    <t>Obra de artes visuais (cinema, desenho, escultura, fotografia, gravura, instalação, pintura, vídeo, televisão, outros), relacionada com a atividade acadêmica exercida pelo docente.</t>
  </si>
  <si>
    <t>Apresentação de trabalho em evento científico de âmbito internacional.</t>
  </si>
  <si>
    <t>Apresentação de trabalho em evento científico de âmbito nacional.</t>
  </si>
  <si>
    <t>Apresentação de trabalho em evento científico de âmbito regional.</t>
  </si>
  <si>
    <t>Confecção de Carta, Mapa ou similar, relacionados com a atividade acadêmica exercida pelo docente.</t>
  </si>
  <si>
    <t>Desenvolvimento de produto (aparelho, instrumento, equipamento, fármacos e similares), relacionado com a atividade acadêmica exercida pelo docente.</t>
  </si>
  <si>
    <t>Editoria (edição, editoração), relacionada com a atividade acadêmica exercida pelo docente.</t>
  </si>
  <si>
    <t>PONTUAÇÃO TOTAL VÁLIDA EXTENSÃO + PRODUÇÃO INTELECTUAL 
(Máximo de 180 pontos)</t>
  </si>
  <si>
    <t>Funções de Reitor e de Vice-Reitor.</t>
  </si>
  <si>
    <t>Funções de Pró-Reitor, de Diretor e de Vice-Diretor de Unidade; Coordenadores de Pró-Reitorias; Direção do Hospital Universitário; Direção da Editora; Direção do DAA e outras funções CD exercidas por docentes.</t>
  </si>
  <si>
    <t>Funções de Coordenações de Curso de Graduação e Pós-Graduação e de Chefias de Departamentos.</t>
  </si>
  <si>
    <t>Representação junto aos Órgãos Colegiados: CONSUNI, Conselho de Unidade, Colegiado de Curso, Comitês Assessores, Conselho Editorial, Conselho de Órgãos Suplementares, e representação da UFAL junto a órgãos colegiados externos, desde que comprovada freqüência não inferior a 75% (setenta e cinco por cento) e que a participação do docente não seja decorrência obrigatória do cargo que ocupa.</t>
  </si>
  <si>
    <t>Participação em comissões técnicas e/ou de assessoramento instituídas nos termos estatutários e regimentais, que demandem análise de processos, produção de projetos, relatórios, documentos ou eventos não incluídos nas instâncias Colegiados da Unidade.</t>
  </si>
  <si>
    <t>Exercício efetivo das funções de Vice-Coordenadores de Curso, desde que as atividades não sejam contabilizadas de forma concomitante com cargo de CD ou FG.</t>
  </si>
  <si>
    <t>Coordenação de estágios supervisionados, de monitorias, supervisão da residência médica e coordenação de programas acadêmicos de mesma natureza.</t>
  </si>
  <si>
    <t>Coordenação de Setores de Estudos e/ou Disciplinas e de Laboratórios.</t>
  </si>
  <si>
    <t>Participação em banca examinadora de Concurso e Seleção Públicos para Docente e Técnico Administrativo.</t>
  </si>
  <si>
    <t>TOTAL VÁLIDO</t>
  </si>
  <si>
    <t>Participações em Comissões, Comitês e Conselhos Técnicos, Científicos, Culturais e Profissionais, como membro efetivo, vinculadas à área de atuação de docente.</t>
  </si>
  <si>
    <t>Coordenação de convênios, coordenação de grupo de pesquisa, coordenação de Programa Especial de Treinamento (PET).</t>
  </si>
  <si>
    <t>2 - ATIVIDADES DE PESQUISA 
(Máximo de 60 pontos)</t>
  </si>
  <si>
    <t xml:space="preserve"> 3 -  ATIVIDADES DE EXTENSÃO  E PRODUÇÃO INTELECTUAL 
(Máximo de 180 pontos)</t>
  </si>
  <si>
    <t>1 - ATIVIDADES DE ENSINO 
(Máximo de 120 pontos)</t>
  </si>
  <si>
    <t>4 – ATIVIDADES DE GESTÃO 
(Máximo de 80 pontos)</t>
  </si>
  <si>
    <t xml:space="preserve">PONTUAÇÃO ESTABELECIDA </t>
  </si>
  <si>
    <t>10 pontos por
aluno</t>
  </si>
  <si>
    <t>15 pontos por
aluno</t>
  </si>
  <si>
    <t>10 pontos por
Trabalho de
Conclusão de
Curso
orientado.</t>
  </si>
  <si>
    <t>10 pontos por
aluno.</t>
  </si>
  <si>
    <t>Participação em banca de Seleção de Monitoria e de
Monografia de TCC.</t>
  </si>
  <si>
    <t>05 pontos por
banca</t>
  </si>
  <si>
    <t>15 pontos por
projeto</t>
  </si>
  <si>
    <t>10 pontos por
projeto</t>
  </si>
  <si>
    <t>10 pontos por
palestra</t>
  </si>
  <si>
    <t>5 pontos por
evento</t>
  </si>
  <si>
    <t>10 pontos por
banca</t>
  </si>
  <si>
    <t>15 pontos por
evento</t>
  </si>
  <si>
    <t>10 pontos por
evento</t>
  </si>
  <si>
    <t>EXTENSÃO
(Máximo de 60 pontos)</t>
  </si>
  <si>
    <t>PRODUÇÃO INTELECTUAL
(Máximo de 120 pontos)</t>
  </si>
  <si>
    <t>2 pontos por
evento</t>
  </si>
  <si>
    <t>10 pontos por
atividade</t>
  </si>
  <si>
    <t>15 pontos por
atividade</t>
  </si>
  <si>
    <t>5 pontos por
projeto</t>
  </si>
  <si>
    <t>25 pontos por
artigo</t>
  </si>
  <si>
    <t>20 pontos por
artigo</t>
  </si>
  <si>
    <t>15 pontos por
artigo</t>
  </si>
  <si>
    <t>15 pontos por
resumo</t>
  </si>
  <si>
    <t>10 pontos por
resumo</t>
  </si>
  <si>
    <t>5 pontos por
resumo</t>
  </si>
  <si>
    <t>5 pontos
(independente
da quantidade)</t>
  </si>
  <si>
    <t>10 pontos por
capítulo ou
40 pontos pelo
texto integral</t>
  </si>
  <si>
    <t>20 pontos por
trabalho</t>
  </si>
  <si>
    <t>15 pontos por
trabalho</t>
  </si>
  <si>
    <t>10 pontos por
trabalho</t>
  </si>
  <si>
    <t>20 pontos por
livro</t>
  </si>
  <si>
    <t>40 pontos por
atividade</t>
  </si>
  <si>
    <t>40 pontos por
peça</t>
  </si>
  <si>
    <t>15 pontos por
apresentação</t>
  </si>
  <si>
    <t>15 pontos por
arranjo</t>
  </si>
  <si>
    <t>15 pontos por
programa</t>
  </si>
  <si>
    <t>15 pontos por
obra</t>
  </si>
  <si>
    <t>20 pontos por
apresentação</t>
  </si>
  <si>
    <t>20 pontos por
atividade</t>
  </si>
  <si>
    <t xml:space="preserve">80 pontos </t>
  </si>
  <si>
    <t>10 pontos para
cada
coordenação</t>
  </si>
  <si>
    <t>10 pontos para
cada
representação</t>
  </si>
  <si>
    <t>10 pontos para
cada
participação</t>
  </si>
  <si>
    <t>10 pontos para
cada função
exercida</t>
  </si>
  <si>
    <t>10 pontos por
cada função
exercida</t>
  </si>
  <si>
    <t>05 pontos para
cada função
exercida</t>
  </si>
  <si>
    <t>10 pontos para
cada banca</t>
  </si>
  <si>
    <t>Capítulo</t>
  </si>
  <si>
    <t>1ª Avaliação</t>
  </si>
  <si>
    <t>2ª Avaliação</t>
  </si>
  <si>
    <t>3ª Avaliação</t>
  </si>
  <si>
    <r>
      <t xml:space="preserve">QUANTIDADE PREVISTA
</t>
    </r>
    <r>
      <rPr>
        <b/>
        <sz val="8"/>
        <color theme="1"/>
        <rFont val="Carlito"/>
        <family val="2"/>
      </rPr>
      <t xml:space="preserve">(aluno, trabalho, banca, projeto, evento, etc) </t>
    </r>
  </si>
  <si>
    <t xml:space="preserve">PONTUAÇÃO 
PREVISTA </t>
  </si>
  <si>
    <t xml:space="preserve">DATA DE PREENCHIMENTO: </t>
  </si>
  <si>
    <t xml:space="preserve">DOCENTE AVALIADO/A: </t>
  </si>
  <si>
    <t xml:space="preserve">SIAPE: </t>
  </si>
  <si>
    <t xml:space="preserve">CARGO: </t>
  </si>
  <si>
    <t xml:space="preserve">LOTAÇÃO: </t>
  </si>
  <si>
    <t xml:space="preserve">AVALIAÇÃO: </t>
  </si>
  <si>
    <t>PROFESSOR DO MAGISTERIO SUPERIOR</t>
  </si>
  <si>
    <t>PROF DO ENSINO BÁSICO, TÉCNICO E TECNOLÓGICO</t>
  </si>
  <si>
    <t xml:space="preserve">Texto integral </t>
  </si>
  <si>
    <t xml:space="preserve">PREVISÃO DE PARTICIPAÇÃO: </t>
  </si>
  <si>
    <t>1 – A avaliação do Fator Produtividade será realizada de acordo com as atividades de Ensino, Pesquisa, Extensão e Produção Intelectual, e Gestão, relacionadas abaixo.
2 – Só poderão contar para efeito de pontuação as atividades notadamente caracterizadas como de prestação não remuneradas de serviços.
3 - É facultado ao docente incluir, para posterior avaliação, atividades realizadas e não contempladas abaixo.</t>
  </si>
  <si>
    <t>PERCENTUAL OPTADO (%)</t>
  </si>
  <si>
    <t>IDENTIFICAÇÃO DO/A  AVALIADO/A</t>
  </si>
  <si>
    <t>REGIME DE TRABALHO:</t>
  </si>
  <si>
    <t>DE</t>
  </si>
  <si>
    <t xml:space="preserve">1ª AVALIAÇÃO: </t>
  </si>
  <si>
    <t xml:space="preserve">2ª AVALIAÇÃO: </t>
  </si>
  <si>
    <t xml:space="preserve">3ª AVALIAÇÃO: </t>
  </si>
  <si>
    <t xml:space="preserve">AVALIAÇÕES PARCIAIS: </t>
  </si>
  <si>
    <t xml:space="preserve">INÍCIO </t>
  </si>
  <si>
    <t>TÉRMINO</t>
  </si>
  <si>
    <t>PERÍODO DE HOMOLOGAÇÃO: 4 (quatro) meses antes de findo o período do estágio probatório, sem prejuízo da continuidade de apuração (Art. 20, § 1o, da Lei 8.112 de 11/12/1990).</t>
  </si>
  <si>
    <t xml:space="preserve">RESULTADO FINAL: </t>
  </si>
  <si>
    <t xml:space="preserve">INTERTÍCIOS AVALIATIVOS: </t>
  </si>
  <si>
    <t>Declaro estar ciente das Resoluções e Normativos que regem o Estágio Probatório de docentes da Universidade
Federal de Alagoas e de que o não cumprimento dos prazos de apresentação dos Relatórios de Atividades
poderá resultar na reprovação no estágio probatório, e consequentemente exoneração.</t>
  </si>
  <si>
    <t>Para fins de validação, este formulário deverá ser salvo em PDF (após preenchimento) e assinado, via Gov.br, pelo/a avaliado/. 
Bem como, é imprescindível a Unidade anexar ao processo de avaliação a Ata de Homologação do Conselho da Unidade que homologou este Plano de Atividades.</t>
  </si>
  <si>
    <t xml:space="preserve">DATA EFETIVO EXERCÍCIO: </t>
  </si>
  <si>
    <t xml:space="preserve">PRAZOS PARA ENTREGA DOS RELATÓRIOS DE ATIVIDADES
E INTERSTÍCIOS AVALIATIVOS </t>
  </si>
  <si>
    <r>
      <t xml:space="preserve">ESTÁGIO PROBATÓRIO DOCENTE </t>
    </r>
    <r>
      <rPr>
        <b/>
        <sz val="12"/>
        <color theme="1"/>
        <rFont val="Carlito"/>
        <family val="2"/>
      </rPr>
      <t xml:space="preserve">
</t>
    </r>
    <r>
      <rPr>
        <b/>
        <sz val="14"/>
        <color theme="1"/>
        <rFont val="Carlito"/>
        <family val="2"/>
      </rPr>
      <t>PLANO DE ATIVIDADES</t>
    </r>
    <r>
      <rPr>
        <b/>
        <sz val="13"/>
        <color theme="1"/>
        <rFont val="Carlito"/>
        <family val="2"/>
      </rPr>
      <t xml:space="preserve">
(Para preenchimento pelo/a docente avaliado/a)
</t>
    </r>
    <r>
      <rPr>
        <sz val="11"/>
        <color theme="1"/>
        <rFont val="Carlito"/>
        <family val="2"/>
      </rPr>
      <t>(ANEXO IV do Manual de Estágio Probatório Docente)
(Será submetido à homologação do Conselho da Unidade, conforme art. 4º da Resolução CONSUNI nº 37/2008)</t>
    </r>
  </si>
  <si>
    <r>
      <t xml:space="preserve">Enviar à Secretaria da Unidade, nos meses 11º, 23º e 31º de efetivo exercício os Relatórios de Atividades da 1ª, 2ª e 3ª avaliação, respectivamente (Art. 8º da Resolução CONSUNI nº 37/2008). 
</t>
    </r>
    <r>
      <rPr>
        <b/>
        <i/>
        <sz val="10"/>
        <color theme="1"/>
        <rFont val="Carlito"/>
        <family val="2"/>
      </rPr>
      <t>Serão consideradas, para fins de pontuação, apenas atividades realizadas estritamente no período da avaliação.</t>
    </r>
  </si>
  <si>
    <r>
      <t xml:space="preserve">CRITÉRIOS DE PONTUAÇÃO PARA AVALIAÇÃO 
</t>
    </r>
    <r>
      <rPr>
        <sz val="11"/>
        <color theme="1"/>
        <rFont val="Carlito"/>
        <family val="2"/>
      </rPr>
      <t>(De acordo com o artigo 4º, §§ 2º e 3º, da Resolução 37/2008-CONSUNI)</t>
    </r>
  </si>
  <si>
    <r>
      <t>PARTICIPAÇÃO NO PROGRAMA DE INSERÇÃO DO NOVO SERVIDOR - PINS
(</t>
    </r>
    <r>
      <rPr>
        <sz val="11"/>
        <color theme="1"/>
        <rFont val="Carlito"/>
        <family val="2"/>
      </rPr>
      <t>Conforme Inciso V, Art. 24, Lei  nº12.772 de 28/12/2012)</t>
    </r>
  </si>
  <si>
    <t xml:space="preserve">O servidor terá até a 3ª avaliação para participar do PINS. Anexará cópia do certificado em cada processo avaliativo ou apresentará justificativa, caso ainda não tenha participado em alguma das avaliações parciais.   </t>
  </si>
  <si>
    <r>
      <rPr>
        <b/>
        <sz val="10"/>
        <color theme="1"/>
        <rFont val="Carlito"/>
        <family val="2"/>
      </rPr>
      <t xml:space="preserve">PONTUAÇÃO TOTAL VÁLIDA </t>
    </r>
    <r>
      <rPr>
        <sz val="10"/>
        <color theme="1"/>
        <rFont val="Carlito"/>
        <family val="2"/>
      </rPr>
      <t xml:space="preserve">
(máximo de 120 pontos)</t>
    </r>
  </si>
  <si>
    <r>
      <rPr>
        <b/>
        <sz val="10"/>
        <color theme="1"/>
        <rFont val="Carlito"/>
        <family val="2"/>
      </rPr>
      <t xml:space="preserve"> PONTUAÇÃO TOTAL VÁLIDA </t>
    </r>
    <r>
      <rPr>
        <sz val="10"/>
        <color theme="1"/>
        <rFont val="Carlito"/>
        <family val="2"/>
      </rPr>
      <t xml:space="preserve">
(máximo de 60 pontos)</t>
    </r>
  </si>
  <si>
    <r>
      <rPr>
        <b/>
        <sz val="10"/>
        <color theme="1"/>
        <rFont val="Carlito"/>
        <family val="2"/>
      </rPr>
      <t xml:space="preserve">PONTUAÇÃO TOTAL VÁLIDA </t>
    </r>
    <r>
      <rPr>
        <sz val="10"/>
        <color theme="1"/>
        <rFont val="Carlito"/>
        <family val="2"/>
      </rPr>
      <t xml:space="preserve">
(máximo de 60 pontos)</t>
    </r>
  </si>
  <si>
    <r>
      <rPr>
        <b/>
        <sz val="10"/>
        <color theme="1"/>
        <rFont val="Carlito"/>
        <family val="2"/>
      </rPr>
      <t xml:space="preserve">PONTUAÇÃO TOTAL VÁLIDA </t>
    </r>
    <r>
      <rPr>
        <sz val="10"/>
        <color theme="1"/>
        <rFont val="Carlito"/>
        <family val="2"/>
      </rPr>
      <t xml:space="preserve">
(máximo de 80 pontos)</t>
    </r>
  </si>
  <si>
    <t xml:space="preserve"> RESUMO DA PONTUAÇÃO PREVISTA
 (FATOR 4 – PRODUTIVIDADE)</t>
  </si>
  <si>
    <r>
      <t xml:space="preserve">10 pontos para cada hora de aula, considerando a </t>
    </r>
    <r>
      <rPr>
        <u/>
        <sz val="9"/>
        <color theme="1"/>
        <rFont val="Carlito"/>
        <family val="2"/>
      </rPr>
      <t>média da carga horária
semanal no período de
avaliação.</t>
    </r>
    <r>
      <rPr>
        <sz val="9"/>
        <color theme="1"/>
        <rFont val="Carlito"/>
        <family val="2"/>
      </rPr>
      <t>*</t>
    </r>
  </si>
  <si>
    <r>
      <rPr>
        <b/>
        <sz val="11"/>
        <color theme="1"/>
        <rFont val="Carlito"/>
        <family val="2"/>
      </rPr>
      <t>ESTÁGIO PROBATÓRIO DOCENTE</t>
    </r>
    <r>
      <rPr>
        <sz val="11"/>
        <color theme="1"/>
        <rFont val="Carlito"/>
        <family val="2"/>
      </rPr>
      <t xml:space="preserve">
</t>
    </r>
    <r>
      <rPr>
        <b/>
        <sz val="12"/>
        <color theme="1"/>
        <rFont val="Carlito"/>
        <family val="2"/>
      </rPr>
      <t>FATOR 4 – PRODUTIVIDADE</t>
    </r>
    <r>
      <rPr>
        <sz val="11"/>
        <color theme="1"/>
        <rFont val="Carlito"/>
        <family val="2"/>
      </rPr>
      <t xml:space="preserve">
(DE ACORDO COM O ANEXO I DA RESOLUÇÃO 37/2008 – CONSUNI)
</t>
    </r>
    <r>
      <rPr>
        <b/>
        <i/>
        <sz val="11"/>
        <color theme="1"/>
        <rFont val="Carlito"/>
        <family val="2"/>
      </rPr>
      <t>CRITÉRIOS PARA AVALIAÇÃO DO FATOR 4 – PRODUTIVIDADE</t>
    </r>
  </si>
  <si>
    <t>*Será computada com a planilha Memória de Cálculo (disponível no site da UFAL)</t>
  </si>
  <si>
    <t xml:space="preserve">PONTUAÇÃO TOTAL PREVISTA </t>
  </si>
  <si>
    <t xml:space="preserve">PONTUAÇÃO TOTAL PREVISTA  EXTENSÃO + PRODUÇÃO INTELECTUAL </t>
  </si>
  <si>
    <r>
      <rPr>
        <b/>
        <sz val="9"/>
        <rFont val="Carlito"/>
        <family val="2"/>
      </rPr>
      <t xml:space="preserve">INSTRUÇÕES GERAIS: </t>
    </r>
    <r>
      <rPr>
        <u/>
        <sz val="9"/>
        <rFont val="Carlito"/>
        <family val="2"/>
      </rPr>
      <t xml:space="preserve">
</t>
    </r>
    <r>
      <rPr>
        <sz val="9"/>
        <rFont val="Carlito"/>
        <family val="2"/>
      </rPr>
      <t xml:space="preserve">1. Preenchimento pelo/a docente avaliado/a dos campos editáveis (estão na cor BRANCO); 
2. </t>
    </r>
    <r>
      <rPr>
        <b/>
        <u/>
        <sz val="9"/>
        <rFont val="Carlito"/>
        <family val="2"/>
      </rPr>
      <t xml:space="preserve">Preencher 1 formulário para cada um dos 3 períodos avaliativos do Estágio Probatório; </t>
    </r>
    <r>
      <rPr>
        <sz val="9"/>
        <rFont val="Carlito"/>
        <family val="2"/>
      </rPr>
      <t xml:space="preserve">
3. Salvar, em formato PDF, cada um dos 3 períodos avaliativos para enviar à Unidade Acadêmica.  
4. </t>
    </r>
    <r>
      <rPr>
        <b/>
        <u/>
        <sz val="9"/>
        <rFont val="Carlito"/>
        <family val="2"/>
      </rPr>
      <t>Enviar à Unidade Acadêmica, até o 30º (trigésimo) dia após o efetivo exercício, este Plano de Atividades para aprovação pelo Conselho da Unidade;</t>
    </r>
    <r>
      <rPr>
        <sz val="9"/>
        <rFont val="Carlito"/>
        <family val="2"/>
      </rPr>
      <t xml:space="preserve"> 
5. Preencher, preferencialmente, usando o Excel, o uso de outros programas pode ocasionar erros. </t>
    </r>
  </si>
  <si>
    <t xml:space="preserve">PONTUAÇÃO TOTAL VÁLIDA </t>
  </si>
  <si>
    <t>PONTUAÇÃO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</si>
</sst>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rlito"/>
      <family val="2"/>
    </font>
    <font>
      <sz val="11"/>
      <color theme="1"/>
      <name val="Calibri"/>
      <family val="2"/>
      <scheme val="minor"/>
    </font>
    <font>
      <b/>
      <sz val="11"/>
      <color theme="1"/>
      <name val="Carlito"/>
      <family val="2"/>
    </font>
    <font>
      <sz val="11"/>
      <name val="Carlito"/>
      <family val="2"/>
    </font>
    <font>
      <b/>
      <sz val="12"/>
      <color theme="1"/>
      <name val="Carlito"/>
      <family val="2"/>
    </font>
    <font>
      <b/>
      <sz val="10"/>
      <color theme="1"/>
      <name val="Carlito"/>
      <family val="2"/>
    </font>
    <font>
      <sz val="10"/>
      <name val="Carlito"/>
      <family val="2"/>
    </font>
    <font>
      <sz val="9"/>
      <color theme="1"/>
      <name val="Carlito"/>
      <family val="2"/>
    </font>
    <font>
      <sz val="9"/>
      <name val="Carlito"/>
      <family val="2"/>
    </font>
    <font>
      <b/>
      <sz val="9"/>
      <color theme="1"/>
      <name val="Carlito"/>
      <family val="2"/>
    </font>
    <font>
      <sz val="10"/>
      <color theme="1"/>
      <name val="Carlito"/>
      <family val="2"/>
    </font>
    <font>
      <i/>
      <sz val="10"/>
      <color theme="1"/>
      <name val="Carlito"/>
      <family val="2"/>
    </font>
    <font>
      <b/>
      <i/>
      <sz val="10"/>
      <color theme="1"/>
      <name val="Carlito"/>
      <family val="2"/>
    </font>
    <font>
      <sz val="10"/>
      <color rgb="FFFF0000"/>
      <name val="Carlito"/>
      <family val="2"/>
    </font>
    <font>
      <b/>
      <sz val="9"/>
      <color rgb="FFFF0000"/>
      <name val="Carlito"/>
      <family val="2"/>
    </font>
    <font>
      <u/>
      <sz val="9"/>
      <name val="Carlito"/>
      <family val="2"/>
    </font>
    <font>
      <sz val="11"/>
      <color rgb="FFFF0000"/>
      <name val="Carlito"/>
      <family val="2"/>
    </font>
    <font>
      <b/>
      <sz val="13"/>
      <color theme="1"/>
      <name val="Carlito"/>
      <family val="2"/>
    </font>
    <font>
      <b/>
      <sz val="14"/>
      <color theme="1"/>
      <name val="Carlito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rlito"/>
      <family val="2"/>
    </font>
    <font>
      <b/>
      <i/>
      <sz val="11"/>
      <color theme="1"/>
      <name val="Carlito"/>
      <family val="2"/>
    </font>
    <font>
      <u/>
      <sz val="9"/>
      <color theme="1"/>
      <name val="Carlito"/>
      <family val="2"/>
    </font>
    <font>
      <b/>
      <u/>
      <sz val="9"/>
      <name val="Carlito"/>
      <family val="2"/>
    </font>
    <font>
      <b/>
      <sz val="9"/>
      <name val="Carlito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7" tint="0.79998168889431442"/>
        <bgColor rgb="FFE7E6E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4"/>
  </cellStyleXfs>
  <cellXfs count="215">
    <xf numFmtId="0" fontId="0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0" fontId="7" fillId="0" borderId="4" xfId="0" applyFont="1" applyBorder="1" applyAlignme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/>
    <xf numFmtId="0" fontId="7" fillId="0" borderId="4" xfId="0" applyFont="1" applyFill="1" applyBorder="1" applyAlignment="1"/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7" fillId="0" borderId="0" xfId="0" applyFont="1" applyAlignment="1"/>
    <xf numFmtId="0" fontId="20" fillId="0" borderId="0" xfId="0" applyFont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12" fillId="5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left" vertical="top"/>
    </xf>
    <xf numFmtId="0" fontId="23" fillId="0" borderId="4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6" fillId="10" borderId="4" xfId="0" applyFont="1" applyFill="1" applyBorder="1" applyAlignment="1">
      <alignment horizontal="center" vertical="center"/>
    </xf>
    <xf numFmtId="0" fontId="23" fillId="0" borderId="4" xfId="0" applyFont="1" applyBorder="1" applyAlignment="1"/>
    <xf numFmtId="0" fontId="23" fillId="0" borderId="0" xfId="0" applyFont="1" applyAlignment="1"/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/>
    <xf numFmtId="0" fontId="7" fillId="0" borderId="13" xfId="0" applyFont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6" fillId="8" borderId="10" xfId="0" applyFont="1" applyFill="1" applyBorder="1" applyAlignment="1">
      <alignment horizontal="center" vertical="center"/>
    </xf>
    <xf numFmtId="0" fontId="4" fillId="0" borderId="0" xfId="0" applyFont="1" applyAlignment="1"/>
    <xf numFmtId="0" fontId="12" fillId="4" borderId="10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3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9" borderId="16" xfId="0" applyFont="1" applyFill="1" applyBorder="1" applyAlignment="1" applyProtection="1">
      <alignment horizontal="left" vertical="center"/>
    </xf>
    <xf numFmtId="14" fontId="7" fillId="5" borderId="10" xfId="0" applyNumberFormat="1" applyFont="1" applyFill="1" applyBorder="1" applyAlignment="1" applyProtection="1">
      <alignment horizontal="left" vertical="center"/>
    </xf>
    <xf numFmtId="14" fontId="7" fillId="5" borderId="10" xfId="0" applyNumberFormat="1" applyFont="1" applyFill="1" applyBorder="1" applyAlignment="1" applyProtection="1">
      <alignment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17" fillId="5" borderId="6" xfId="0" applyFont="1" applyFill="1" applyBorder="1" applyAlignment="1">
      <alignment horizontal="left" vertical="center" wrapText="1"/>
    </xf>
    <xf numFmtId="0" fontId="17" fillId="5" borderId="11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left" vertical="center" wrapText="1"/>
    </xf>
    <xf numFmtId="0" fontId="17" fillId="5" borderId="9" xfId="0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17" fillId="5" borderId="13" xfId="0" applyFont="1" applyFill="1" applyBorder="1" applyAlignment="1">
      <alignment horizontal="left" vertical="center" wrapText="1"/>
    </xf>
    <xf numFmtId="0" fontId="17" fillId="5" borderId="14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wrapText="1"/>
    </xf>
    <xf numFmtId="0" fontId="17" fillId="4" borderId="7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 applyProtection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/>
    <xf numFmtId="0" fontId="10" fillId="0" borderId="4" xfId="0" applyFont="1" applyBorder="1"/>
    <xf numFmtId="0" fontId="10" fillId="0" borderId="3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2" fillId="3" borderId="10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9" fillId="4" borderId="12" xfId="0" applyFont="1" applyFill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1" fillId="7" borderId="4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5" fillId="6" borderId="4" xfId="0" applyFont="1" applyFill="1" applyBorder="1" applyAlignment="1">
      <alignment horizontal="left" vertical="center" wrapText="1"/>
    </xf>
    <xf numFmtId="0" fontId="21" fillId="6" borderId="4" xfId="0" applyFont="1" applyFill="1" applyBorder="1" applyAlignment="1">
      <alignment horizontal="left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14" fontId="7" fillId="5" borderId="10" xfId="0" applyNumberFormat="1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center"/>
    </xf>
    <xf numFmtId="0" fontId="12" fillId="4" borderId="10" xfId="0" applyFont="1" applyFill="1" applyBorder="1" applyAlignment="1" applyProtection="1">
      <alignment horizontal="center" vertical="center"/>
    </xf>
    <xf numFmtId="14" fontId="7" fillId="0" borderId="18" xfId="0" applyNumberFormat="1" applyFont="1" applyFill="1" applyBorder="1" applyAlignment="1" applyProtection="1">
      <alignment horizontal="center" vertical="center"/>
      <protection locked="0"/>
    </xf>
    <xf numFmtId="14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7" fillId="2" borderId="25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/>
    </xf>
    <xf numFmtId="0" fontId="11" fillId="8" borderId="4" xfId="0" applyFont="1" applyFill="1" applyBorder="1" applyAlignment="1">
      <alignment horizontal="center" vertical="center" wrapText="1"/>
    </xf>
    <xf numFmtId="14" fontId="9" fillId="5" borderId="10" xfId="0" applyNumberFormat="1" applyFont="1" applyFill="1" applyBorder="1" applyAlignment="1" applyProtection="1">
      <alignment horizontal="center"/>
    </xf>
    <xf numFmtId="14" fontId="9" fillId="5" borderId="10" xfId="0" applyNumberFormat="1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200024</xdr:colOff>
      <xdr:row>0</xdr:row>
      <xdr:rowOff>123826</xdr:rowOff>
    </xdr:from>
    <xdr:ext cx="1409701" cy="685800"/>
    <xdr:pic>
      <xdr:nvPicPr>
        <xdr:cNvPr id="2" name="image1.png" title="Imagem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4" y="123826"/>
          <a:ext cx="1409701" cy="6858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27"/>
  <sheetViews>
    <sheetView showGridLines="0" tabSelected="1" zoomScaleNormal="100" zoomScaleSheetLayoutView="100" workbookViewId="0">
      <selection activeCell="I125" sqref="I125:J125"/>
    </sheetView>
  </sheetViews>
  <sheetFormatPr defaultColWidth="14.42578125" defaultRowHeight="15" customHeight="1" x14ac:dyDescent="0.25"/>
  <cols>
    <col min="1" max="1" width="3.42578125" style="6" customWidth="1"/>
    <col min="2" max="2" width="19.7109375" style="1" customWidth="1"/>
    <col min="3" max="3" width="9" style="1" customWidth="1"/>
    <col min="4" max="4" width="8.7109375" style="1" customWidth="1"/>
    <col min="5" max="5" width="14.28515625" style="1" customWidth="1"/>
    <col min="6" max="6" width="8.42578125" style="1" customWidth="1"/>
    <col min="7" max="7" width="2" style="1" hidden="1" customWidth="1"/>
    <col min="8" max="8" width="11.28515625" style="1" customWidth="1"/>
    <col min="9" max="9" width="9.140625" style="1" customWidth="1"/>
    <col min="10" max="10" width="8.5703125" style="21" customWidth="1"/>
    <col min="11" max="11" width="14.42578125" style="21" customWidth="1"/>
    <col min="12" max="27" width="8.7109375" style="1" customWidth="1"/>
    <col min="28" max="16384" width="14.42578125" style="1"/>
  </cols>
  <sheetData>
    <row r="1" spans="1:27" ht="74.25" customHeight="1" x14ac:dyDescent="0.25">
      <c r="A1" s="156" t="s">
        <v>3</v>
      </c>
      <c r="B1" s="157"/>
      <c r="C1" s="157"/>
      <c r="D1" s="157"/>
      <c r="E1" s="157"/>
      <c r="F1" s="157"/>
      <c r="G1" s="157"/>
      <c r="H1" s="157"/>
      <c r="I1" s="158"/>
      <c r="J1" s="157"/>
      <c r="K1" s="159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97.5" customHeight="1" x14ac:dyDescent="0.25">
      <c r="A2" s="160" t="s">
        <v>169</v>
      </c>
      <c r="B2" s="161"/>
      <c r="C2" s="161"/>
      <c r="D2" s="161"/>
      <c r="E2" s="161"/>
      <c r="F2" s="161"/>
      <c r="G2" s="161"/>
      <c r="H2" s="161"/>
      <c r="I2" s="162"/>
      <c r="J2" s="161"/>
      <c r="K2" s="16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84.75" customHeight="1" x14ac:dyDescent="0.25">
      <c r="A3" s="184" t="s">
        <v>184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4"/>
      <c r="M3" s="5"/>
      <c r="N3" s="37"/>
      <c r="O3" s="37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9.25" customHeight="1" thickBot="1" x14ac:dyDescent="0.3">
      <c r="A4" s="173" t="s">
        <v>153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4"/>
      <c r="M4" s="4"/>
      <c r="N4" s="37"/>
      <c r="O4" s="37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1.95" customHeight="1" thickBot="1" x14ac:dyDescent="0.3">
      <c r="A5" s="164" t="s">
        <v>142</v>
      </c>
      <c r="B5" s="165"/>
      <c r="C5" s="166"/>
      <c r="D5" s="167"/>
      <c r="E5" s="167"/>
      <c r="F5" s="167"/>
      <c r="G5" s="167"/>
      <c r="H5" s="168"/>
      <c r="I5" s="183" t="s">
        <v>143</v>
      </c>
      <c r="J5" s="181"/>
      <c r="K5" s="56"/>
      <c r="N5" s="37"/>
      <c r="O5" s="37"/>
    </row>
    <row r="6" spans="1:27" ht="21.95" customHeight="1" thickBot="1" x14ac:dyDescent="0.3">
      <c r="A6" s="181" t="s">
        <v>144</v>
      </c>
      <c r="B6" s="182"/>
      <c r="C6" s="100"/>
      <c r="D6" s="101"/>
      <c r="E6" s="101"/>
      <c r="F6" s="101"/>
      <c r="G6" s="101"/>
      <c r="H6" s="102"/>
      <c r="I6" s="182" t="s">
        <v>145</v>
      </c>
      <c r="J6" s="182"/>
      <c r="K6" s="56"/>
      <c r="N6" s="37"/>
      <c r="O6" s="37"/>
    </row>
    <row r="7" spans="1:27" ht="21.95" customHeight="1" thickBot="1" x14ac:dyDescent="0.3">
      <c r="A7" s="164" t="s">
        <v>154</v>
      </c>
      <c r="B7" s="181"/>
      <c r="C7" s="201"/>
      <c r="D7" s="202"/>
      <c r="E7" s="202"/>
      <c r="F7" s="202"/>
      <c r="G7" s="202"/>
      <c r="H7" s="203"/>
      <c r="I7" s="183" t="s">
        <v>146</v>
      </c>
      <c r="J7" s="181"/>
      <c r="K7" s="46"/>
      <c r="N7" s="37"/>
      <c r="O7" s="37"/>
    </row>
    <row r="8" spans="1:27" ht="12" customHeight="1" x14ac:dyDescent="0.25">
      <c r="A8" s="205"/>
      <c r="B8" s="205"/>
      <c r="C8" s="204"/>
      <c r="D8" s="204"/>
      <c r="E8" s="204"/>
      <c r="F8" s="204"/>
      <c r="G8" s="204"/>
      <c r="H8" s="204"/>
      <c r="I8" s="205"/>
      <c r="J8" s="205"/>
      <c r="K8" s="204"/>
      <c r="N8" s="37"/>
      <c r="O8" s="37"/>
    </row>
    <row r="9" spans="1:27" s="3" customFormat="1" ht="31.5" customHeight="1" x14ac:dyDescent="0.25">
      <c r="A9" s="173" t="s">
        <v>168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</row>
    <row r="10" spans="1:27" s="3" customFormat="1" ht="41.25" customHeight="1" thickBot="1" x14ac:dyDescent="0.3">
      <c r="A10" s="200" t="s">
        <v>170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</row>
    <row r="11" spans="1:27" s="3" customFormat="1" ht="21" customHeight="1" thickBot="1" x14ac:dyDescent="0.3">
      <c r="A11" s="57" t="s">
        <v>167</v>
      </c>
      <c r="B11" s="57"/>
      <c r="C11" s="144"/>
      <c r="D11" s="196"/>
      <c r="E11" s="197"/>
      <c r="F11" s="194" t="s">
        <v>163</v>
      </c>
      <c r="G11" s="195"/>
      <c r="H11" s="195"/>
      <c r="I11" s="195"/>
      <c r="J11" s="193">
        <f>EDATE(D11,36)</f>
        <v>1096</v>
      </c>
      <c r="K11" s="193"/>
      <c r="N11" s="37"/>
      <c r="O11" s="37"/>
    </row>
    <row r="12" spans="1:27" s="3" customFormat="1" ht="21.95" customHeight="1" x14ac:dyDescent="0.25">
      <c r="A12" s="198" t="s">
        <v>164</v>
      </c>
      <c r="B12" s="198"/>
      <c r="C12" s="198"/>
      <c r="D12" s="198" t="s">
        <v>159</v>
      </c>
      <c r="E12" s="198"/>
      <c r="F12" s="198"/>
      <c r="G12" s="53"/>
      <c r="H12" s="198" t="s">
        <v>160</v>
      </c>
      <c r="I12" s="198"/>
      <c r="J12" s="198" t="s">
        <v>161</v>
      </c>
      <c r="K12" s="198"/>
      <c r="N12" s="37"/>
      <c r="O12" s="37"/>
    </row>
    <row r="13" spans="1:27" s="3" customFormat="1" ht="21.95" customHeight="1" x14ac:dyDescent="0.25">
      <c r="A13" s="195"/>
      <c r="B13" s="195"/>
      <c r="C13" s="195"/>
      <c r="D13" s="210" t="s">
        <v>156</v>
      </c>
      <c r="E13" s="210"/>
      <c r="F13" s="210"/>
      <c r="G13" s="54"/>
      <c r="H13" s="193" t="str">
        <f>IF(D11="","",D11)</f>
        <v/>
      </c>
      <c r="I13" s="193"/>
      <c r="J13" s="193">
        <f>EDATE(D11,12)</f>
        <v>366</v>
      </c>
      <c r="K13" s="193"/>
      <c r="N13" s="37"/>
      <c r="O13" s="37"/>
    </row>
    <row r="14" spans="1:27" s="3" customFormat="1" ht="21.95" customHeight="1" x14ac:dyDescent="0.25">
      <c r="A14" s="195"/>
      <c r="B14" s="195"/>
      <c r="C14" s="195"/>
      <c r="D14" s="211" t="s">
        <v>157</v>
      </c>
      <c r="E14" s="211"/>
      <c r="F14" s="211"/>
      <c r="G14" s="55"/>
      <c r="H14" s="193">
        <f>J13+1</f>
        <v>367</v>
      </c>
      <c r="I14" s="193"/>
      <c r="J14" s="193">
        <f>EDATE(H14-1,12)</f>
        <v>731</v>
      </c>
      <c r="K14" s="193"/>
      <c r="N14" s="37"/>
      <c r="O14" s="37"/>
    </row>
    <row r="15" spans="1:27" s="3" customFormat="1" ht="21.95" customHeight="1" x14ac:dyDescent="0.25">
      <c r="A15" s="195"/>
      <c r="B15" s="195"/>
      <c r="C15" s="195"/>
      <c r="D15" s="211" t="s">
        <v>158</v>
      </c>
      <c r="E15" s="211"/>
      <c r="F15" s="211"/>
      <c r="G15" s="54"/>
      <c r="H15" s="193">
        <f>J14+1</f>
        <v>732</v>
      </c>
      <c r="I15" s="193"/>
      <c r="J15" s="193">
        <f>EDATE(H15-1,8)</f>
        <v>974</v>
      </c>
      <c r="K15" s="193"/>
      <c r="N15" s="37"/>
      <c r="O15" s="37"/>
    </row>
    <row r="16" spans="1:27" s="3" customFormat="1" ht="27.75" customHeight="1" x14ac:dyDescent="0.25">
      <c r="A16" s="200" t="s">
        <v>162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N16" s="37"/>
      <c r="O16" s="37"/>
    </row>
    <row r="17" spans="1:21" s="3" customFormat="1" ht="12" customHeight="1" x14ac:dyDescent="0.25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N17" s="37"/>
      <c r="O17" s="37"/>
    </row>
    <row r="18" spans="1:21" ht="30" customHeight="1" x14ac:dyDescent="0.25">
      <c r="A18" s="209" t="s">
        <v>172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</row>
    <row r="19" spans="1:21" ht="30" customHeight="1" thickBot="1" x14ac:dyDescent="0.3">
      <c r="A19" s="113" t="s">
        <v>173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21" ht="21" customHeight="1" thickBot="1" x14ac:dyDescent="0.3">
      <c r="A20" s="57" t="s">
        <v>150</v>
      </c>
      <c r="B20" s="57"/>
      <c r="C20" s="144"/>
      <c r="D20" s="212"/>
      <c r="E20" s="213"/>
      <c r="F20" s="214"/>
      <c r="G20" s="214"/>
      <c r="H20" s="214"/>
      <c r="I20" s="214"/>
      <c r="J20" s="214"/>
      <c r="K20" s="214"/>
    </row>
    <row r="21" spans="1:21" ht="12" customHeight="1" x14ac:dyDescent="0.25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</row>
    <row r="22" spans="1:21" ht="30" customHeight="1" x14ac:dyDescent="0.25">
      <c r="A22" s="173" t="s">
        <v>171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</row>
    <row r="23" spans="1:21" ht="26.25" customHeight="1" thickBot="1" x14ac:dyDescent="0.3">
      <c r="A23" s="150" t="s">
        <v>4</v>
      </c>
      <c r="B23" s="150"/>
      <c r="C23" s="150"/>
      <c r="D23" s="150"/>
      <c r="E23" s="150"/>
      <c r="F23" s="150"/>
      <c r="G23" s="150"/>
      <c r="H23" s="169" t="s">
        <v>9</v>
      </c>
      <c r="I23" s="169"/>
      <c r="J23" s="169"/>
      <c r="K23" s="169"/>
    </row>
    <row r="24" spans="1:21" ht="20.100000000000001" customHeight="1" thickBot="1" x14ac:dyDescent="0.3">
      <c r="A24" s="175" t="s">
        <v>5</v>
      </c>
      <c r="B24" s="175"/>
      <c r="C24" s="175"/>
      <c r="D24" s="175"/>
      <c r="E24" s="175"/>
      <c r="F24" s="175"/>
      <c r="G24" s="126"/>
      <c r="H24" s="170"/>
      <c r="I24" s="171"/>
      <c r="J24" s="171"/>
      <c r="K24" s="172"/>
    </row>
    <row r="25" spans="1:21" ht="20.100000000000001" customHeight="1" thickBot="1" x14ac:dyDescent="0.3">
      <c r="A25" s="175" t="s">
        <v>6</v>
      </c>
      <c r="B25" s="175"/>
      <c r="C25" s="175"/>
      <c r="D25" s="175"/>
      <c r="E25" s="175"/>
      <c r="F25" s="175"/>
      <c r="G25" s="126"/>
      <c r="H25" s="170"/>
      <c r="I25" s="171"/>
      <c r="J25" s="171"/>
      <c r="K25" s="172"/>
    </row>
    <row r="26" spans="1:21" ht="20.100000000000001" customHeight="1" thickBot="1" x14ac:dyDescent="0.3">
      <c r="A26" s="175" t="s">
        <v>7</v>
      </c>
      <c r="B26" s="175"/>
      <c r="C26" s="175"/>
      <c r="D26" s="175"/>
      <c r="E26" s="175"/>
      <c r="F26" s="175"/>
      <c r="G26" s="126"/>
      <c r="H26" s="170"/>
      <c r="I26" s="171"/>
      <c r="J26" s="171"/>
      <c r="K26" s="172"/>
    </row>
    <row r="27" spans="1:21" ht="20.100000000000001" customHeight="1" thickBot="1" x14ac:dyDescent="0.3">
      <c r="A27" s="175" t="s">
        <v>8</v>
      </c>
      <c r="B27" s="175"/>
      <c r="C27" s="175"/>
      <c r="D27" s="175"/>
      <c r="E27" s="175"/>
      <c r="F27" s="175"/>
      <c r="G27" s="126"/>
      <c r="H27" s="178"/>
      <c r="I27" s="179"/>
      <c r="J27" s="179"/>
      <c r="K27" s="180"/>
    </row>
    <row r="28" spans="1:21" s="3" customFormat="1" ht="12" customHeight="1" x14ac:dyDescent="0.2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M28" s="9"/>
      <c r="N28" s="9"/>
      <c r="O28" s="9"/>
      <c r="P28" s="9"/>
      <c r="Q28" s="9"/>
      <c r="R28" s="9"/>
      <c r="S28" s="9"/>
      <c r="T28" s="9"/>
      <c r="U28" s="9"/>
    </row>
    <row r="29" spans="1:21" s="3" customFormat="1" ht="87.75" customHeight="1" x14ac:dyDescent="0.25">
      <c r="A29" s="114" t="s">
        <v>180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M29" s="9"/>
      <c r="N29" s="9"/>
      <c r="O29" s="9"/>
      <c r="P29" s="9"/>
      <c r="Q29" s="9"/>
      <c r="R29" s="9"/>
      <c r="S29" s="9"/>
      <c r="T29" s="9"/>
      <c r="U29" s="9"/>
    </row>
    <row r="30" spans="1:21" s="3" customFormat="1" ht="111.75" customHeight="1" x14ac:dyDescent="0.25">
      <c r="A30" s="199" t="s">
        <v>151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M30" s="9"/>
      <c r="N30" s="9"/>
      <c r="O30" s="9"/>
      <c r="P30" s="9"/>
      <c r="Q30" s="9"/>
      <c r="R30" s="9"/>
      <c r="S30" s="9"/>
      <c r="T30" s="9"/>
      <c r="U30" s="9"/>
    </row>
    <row r="31" spans="1:21" s="9" customFormat="1" ht="23.25" customHeight="1" x14ac:dyDescent="0.25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</row>
    <row r="32" spans="1:21" s="12" customFormat="1" ht="38.25" customHeight="1" x14ac:dyDescent="0.25">
      <c r="A32" s="123" t="s">
        <v>85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</row>
    <row r="33" spans="1:12" ht="60.75" customHeight="1" thickBot="1" x14ac:dyDescent="0.3">
      <c r="A33" s="80" t="s">
        <v>4</v>
      </c>
      <c r="B33" s="81"/>
      <c r="C33" s="81"/>
      <c r="D33" s="81"/>
      <c r="E33" s="82"/>
      <c r="F33" s="83" t="s">
        <v>87</v>
      </c>
      <c r="G33" s="84"/>
      <c r="H33" s="85"/>
      <c r="I33" s="72" t="s">
        <v>139</v>
      </c>
      <c r="J33" s="73"/>
      <c r="K33" s="28" t="s">
        <v>140</v>
      </c>
    </row>
    <row r="34" spans="1:12" ht="69" customHeight="1" thickBot="1" x14ac:dyDescent="0.3">
      <c r="A34" s="17">
        <v>1</v>
      </c>
      <c r="B34" s="69" t="s">
        <v>10</v>
      </c>
      <c r="C34" s="69"/>
      <c r="D34" s="69"/>
      <c r="E34" s="70"/>
      <c r="F34" s="87" t="s">
        <v>179</v>
      </c>
      <c r="G34" s="189"/>
      <c r="H34" s="189"/>
      <c r="I34" s="60"/>
      <c r="J34" s="61"/>
      <c r="K34" s="47">
        <f>I34*10</f>
        <v>0</v>
      </c>
    </row>
    <row r="35" spans="1:12" ht="46.5" customHeight="1" thickBot="1" x14ac:dyDescent="0.3">
      <c r="A35" s="17">
        <v>2</v>
      </c>
      <c r="B35" s="69" t="s">
        <v>11</v>
      </c>
      <c r="C35" s="69"/>
      <c r="D35" s="69"/>
      <c r="E35" s="70"/>
      <c r="F35" s="87" t="s">
        <v>88</v>
      </c>
      <c r="G35" s="190"/>
      <c r="H35" s="190"/>
      <c r="I35" s="74"/>
      <c r="J35" s="75"/>
      <c r="K35" s="47">
        <f>I35*10</f>
        <v>0</v>
      </c>
    </row>
    <row r="36" spans="1:12" ht="58.5" customHeight="1" thickBot="1" x14ac:dyDescent="0.3">
      <c r="A36" s="17">
        <v>3</v>
      </c>
      <c r="B36" s="69" t="s">
        <v>12</v>
      </c>
      <c r="C36" s="69"/>
      <c r="D36" s="69"/>
      <c r="E36" s="70"/>
      <c r="F36" s="87" t="s">
        <v>89</v>
      </c>
      <c r="G36" s="190"/>
      <c r="H36" s="190"/>
      <c r="I36" s="60"/>
      <c r="J36" s="61"/>
      <c r="K36" s="47">
        <f>I36*15</f>
        <v>0</v>
      </c>
    </row>
    <row r="37" spans="1:12" s="3" customFormat="1" ht="69.75" customHeight="1" thickBot="1" x14ac:dyDescent="0.3">
      <c r="A37" s="18">
        <v>4</v>
      </c>
      <c r="B37" s="64" t="s">
        <v>13</v>
      </c>
      <c r="C37" s="64"/>
      <c r="D37" s="64"/>
      <c r="E37" s="65"/>
      <c r="F37" s="87" t="s">
        <v>90</v>
      </c>
      <c r="G37" s="90"/>
      <c r="H37" s="90"/>
      <c r="I37" s="62"/>
      <c r="J37" s="63"/>
      <c r="K37" s="41">
        <f>I37*10</f>
        <v>0</v>
      </c>
    </row>
    <row r="38" spans="1:12" s="3" customFormat="1" ht="78" customHeight="1" thickBot="1" x14ac:dyDescent="0.3">
      <c r="A38" s="18">
        <v>5</v>
      </c>
      <c r="B38" s="64" t="s">
        <v>14</v>
      </c>
      <c r="C38" s="64"/>
      <c r="D38" s="64"/>
      <c r="E38" s="65"/>
      <c r="F38" s="109" t="s">
        <v>91</v>
      </c>
      <c r="G38" s="121"/>
      <c r="H38" s="122"/>
      <c r="I38" s="62"/>
      <c r="J38" s="63"/>
      <c r="K38" s="41">
        <f>I38*10</f>
        <v>0</v>
      </c>
    </row>
    <row r="39" spans="1:12" s="3" customFormat="1" ht="31.5" customHeight="1" thickBot="1" x14ac:dyDescent="0.3">
      <c r="A39" s="17">
        <v>6</v>
      </c>
      <c r="B39" s="69" t="s">
        <v>92</v>
      </c>
      <c r="C39" s="69"/>
      <c r="D39" s="69"/>
      <c r="E39" s="70"/>
      <c r="F39" s="86" t="s">
        <v>93</v>
      </c>
      <c r="G39" s="86"/>
      <c r="H39" s="87"/>
      <c r="I39" s="60"/>
      <c r="J39" s="61"/>
      <c r="K39" s="41">
        <f>I39*5</f>
        <v>0</v>
      </c>
    </row>
    <row r="40" spans="1:12" s="3" customFormat="1" ht="25.5" customHeight="1" x14ac:dyDescent="0.25">
      <c r="A40" s="57" t="s">
        <v>182</v>
      </c>
      <c r="B40" s="57"/>
      <c r="C40" s="57"/>
      <c r="D40" s="57"/>
      <c r="E40" s="57"/>
      <c r="F40" s="57"/>
      <c r="G40" s="57"/>
      <c r="H40" s="57"/>
      <c r="I40" s="58"/>
      <c r="J40" s="58"/>
      <c r="K40" s="48">
        <f>SUM(K34:K39)</f>
        <v>0</v>
      </c>
    </row>
    <row r="41" spans="1:12" s="3" customFormat="1" ht="25.5" customHeight="1" x14ac:dyDescent="0.25">
      <c r="A41" s="59" t="s">
        <v>174</v>
      </c>
      <c r="B41" s="59"/>
      <c r="C41" s="59"/>
      <c r="D41" s="59"/>
      <c r="E41" s="59"/>
      <c r="F41" s="59"/>
      <c r="G41" s="59"/>
      <c r="H41" s="59"/>
      <c r="I41" s="59"/>
      <c r="J41" s="59"/>
      <c r="K41" s="36">
        <f>IF(K40&gt;120,120,K40)</f>
        <v>0</v>
      </c>
      <c r="L41" s="23" t="str">
        <f>IF(K41&lt;=120," ","Pontuação incorreta! Valor máximo permitido: 120")</f>
        <v xml:space="preserve"> </v>
      </c>
    </row>
    <row r="42" spans="1:12" s="9" customFormat="1" ht="25.5" customHeight="1" x14ac:dyDescent="0.25">
      <c r="A42" s="207" t="s">
        <v>181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</row>
    <row r="43" spans="1:12" s="9" customFormat="1" ht="33" customHeight="1" x14ac:dyDescent="0.25">
      <c r="A43" s="123" t="s">
        <v>83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</row>
    <row r="44" spans="1:12" s="9" customFormat="1" ht="60.75" customHeight="1" thickBot="1" x14ac:dyDescent="0.3">
      <c r="A44" s="192" t="s">
        <v>4</v>
      </c>
      <c r="B44" s="192"/>
      <c r="C44" s="192"/>
      <c r="D44" s="192"/>
      <c r="E44" s="192"/>
      <c r="F44" s="83" t="s">
        <v>87</v>
      </c>
      <c r="G44" s="84"/>
      <c r="H44" s="85"/>
      <c r="I44" s="72" t="s">
        <v>139</v>
      </c>
      <c r="J44" s="73"/>
      <c r="K44" s="28" t="s">
        <v>140</v>
      </c>
    </row>
    <row r="45" spans="1:12" s="9" customFormat="1" ht="41.25" customHeight="1" thickBot="1" x14ac:dyDescent="0.3">
      <c r="A45" s="17">
        <v>1</v>
      </c>
      <c r="B45" s="69" t="s">
        <v>17</v>
      </c>
      <c r="C45" s="69"/>
      <c r="D45" s="69"/>
      <c r="E45" s="70"/>
      <c r="F45" s="71" t="s">
        <v>94</v>
      </c>
      <c r="G45" s="191"/>
      <c r="H45" s="191"/>
      <c r="I45" s="60"/>
      <c r="J45" s="61"/>
      <c r="K45" s="47">
        <f>I45*15</f>
        <v>0</v>
      </c>
    </row>
    <row r="46" spans="1:12" s="9" customFormat="1" ht="42.75" customHeight="1" thickBot="1" x14ac:dyDescent="0.3">
      <c r="A46" s="17">
        <v>2</v>
      </c>
      <c r="B46" s="69" t="s">
        <v>18</v>
      </c>
      <c r="C46" s="69"/>
      <c r="D46" s="69"/>
      <c r="E46" s="70"/>
      <c r="F46" s="71" t="s">
        <v>95</v>
      </c>
      <c r="G46" s="191"/>
      <c r="H46" s="191"/>
      <c r="I46" s="60"/>
      <c r="J46" s="61"/>
      <c r="K46" s="47">
        <f>I46*10</f>
        <v>0</v>
      </c>
    </row>
    <row r="47" spans="1:12" s="3" customFormat="1" ht="48" customHeight="1" thickBot="1" x14ac:dyDescent="0.3">
      <c r="A47" s="17">
        <v>3</v>
      </c>
      <c r="B47" s="64" t="s">
        <v>19</v>
      </c>
      <c r="C47" s="64"/>
      <c r="D47" s="64"/>
      <c r="E47" s="65"/>
      <c r="F47" s="71" t="s">
        <v>96</v>
      </c>
      <c r="G47" s="191"/>
      <c r="H47" s="191"/>
      <c r="I47" s="60"/>
      <c r="J47" s="61"/>
      <c r="K47" s="47">
        <f>I47*10</f>
        <v>0</v>
      </c>
    </row>
    <row r="48" spans="1:12" s="3" customFormat="1" ht="46.5" customHeight="1" thickBot="1" x14ac:dyDescent="0.3">
      <c r="A48" s="18">
        <v>4</v>
      </c>
      <c r="B48" s="64" t="s">
        <v>15</v>
      </c>
      <c r="C48" s="64"/>
      <c r="D48" s="64"/>
      <c r="E48" s="65"/>
      <c r="F48" s="71" t="s">
        <v>96</v>
      </c>
      <c r="G48" s="155"/>
      <c r="H48" s="155"/>
      <c r="I48" s="62"/>
      <c r="J48" s="63"/>
      <c r="K48" s="41">
        <f>I48*10</f>
        <v>0</v>
      </c>
    </row>
    <row r="49" spans="1:12" s="3" customFormat="1" ht="45" customHeight="1" thickBot="1" x14ac:dyDescent="0.3">
      <c r="A49" s="18">
        <v>5</v>
      </c>
      <c r="B49" s="64" t="s">
        <v>20</v>
      </c>
      <c r="C49" s="64"/>
      <c r="D49" s="64"/>
      <c r="E49" s="65"/>
      <c r="F49" s="71" t="s">
        <v>96</v>
      </c>
      <c r="G49" s="155"/>
      <c r="H49" s="155"/>
      <c r="I49" s="62"/>
      <c r="J49" s="63"/>
      <c r="K49" s="41">
        <f>I49*10</f>
        <v>0</v>
      </c>
    </row>
    <row r="50" spans="1:12" s="3" customFormat="1" ht="35.25" customHeight="1" thickBot="1" x14ac:dyDescent="0.3">
      <c r="A50" s="18">
        <v>6</v>
      </c>
      <c r="B50" s="64" t="s">
        <v>21</v>
      </c>
      <c r="C50" s="64"/>
      <c r="D50" s="64"/>
      <c r="E50" s="65"/>
      <c r="F50" s="71" t="s">
        <v>97</v>
      </c>
      <c r="G50" s="155"/>
      <c r="H50" s="155"/>
      <c r="I50" s="62"/>
      <c r="J50" s="63"/>
      <c r="K50" s="41">
        <f>I50*5</f>
        <v>0</v>
      </c>
    </row>
    <row r="51" spans="1:12" s="3" customFormat="1" ht="42.75" customHeight="1" thickBot="1" x14ac:dyDescent="0.3">
      <c r="A51" s="18">
        <v>7</v>
      </c>
      <c r="B51" s="64" t="s">
        <v>22</v>
      </c>
      <c r="C51" s="64"/>
      <c r="D51" s="64"/>
      <c r="E51" s="65"/>
      <c r="F51" s="71" t="s">
        <v>97</v>
      </c>
      <c r="G51" s="155"/>
      <c r="H51" s="155"/>
      <c r="I51" s="62"/>
      <c r="J51" s="63"/>
      <c r="K51" s="41">
        <f>I51*5</f>
        <v>0</v>
      </c>
    </row>
    <row r="52" spans="1:12" s="3" customFormat="1" ht="30" customHeight="1" thickBot="1" x14ac:dyDescent="0.3">
      <c r="A52" s="18">
        <v>8</v>
      </c>
      <c r="B52" s="64" t="s">
        <v>23</v>
      </c>
      <c r="C52" s="64"/>
      <c r="D52" s="64"/>
      <c r="E52" s="65"/>
      <c r="F52" s="71" t="s">
        <v>98</v>
      </c>
      <c r="G52" s="155"/>
      <c r="H52" s="155"/>
      <c r="I52" s="62"/>
      <c r="J52" s="63"/>
      <c r="K52" s="41">
        <f>I52*10</f>
        <v>0</v>
      </c>
    </row>
    <row r="53" spans="1:12" s="3" customFormat="1" ht="34.5" customHeight="1" thickBot="1" x14ac:dyDescent="0.3">
      <c r="A53" s="18">
        <v>9</v>
      </c>
      <c r="B53" s="64" t="s">
        <v>24</v>
      </c>
      <c r="C53" s="64"/>
      <c r="D53" s="64"/>
      <c r="E53" s="65"/>
      <c r="F53" s="71" t="s">
        <v>99</v>
      </c>
      <c r="G53" s="155"/>
      <c r="H53" s="155"/>
      <c r="I53" s="62"/>
      <c r="J53" s="63"/>
      <c r="K53" s="41">
        <f>I53*15</f>
        <v>0</v>
      </c>
    </row>
    <row r="54" spans="1:12" s="3" customFormat="1" ht="27.75" customHeight="1" thickBot="1" x14ac:dyDescent="0.3">
      <c r="A54" s="18">
        <v>10</v>
      </c>
      <c r="B54" s="64" t="s">
        <v>25</v>
      </c>
      <c r="C54" s="64"/>
      <c r="D54" s="64"/>
      <c r="E54" s="65"/>
      <c r="F54" s="71" t="s">
        <v>100</v>
      </c>
      <c r="G54" s="155"/>
      <c r="H54" s="155"/>
      <c r="I54" s="62"/>
      <c r="J54" s="63"/>
      <c r="K54" s="41">
        <f>I54*10</f>
        <v>0</v>
      </c>
    </row>
    <row r="55" spans="1:12" s="5" customFormat="1" ht="33" customHeight="1" thickBot="1" x14ac:dyDescent="0.3">
      <c r="A55" s="35">
        <v>11</v>
      </c>
      <c r="B55" s="64" t="s">
        <v>16</v>
      </c>
      <c r="C55" s="64"/>
      <c r="D55" s="64"/>
      <c r="E55" s="65"/>
      <c r="F55" s="152" t="s">
        <v>97</v>
      </c>
      <c r="G55" s="153"/>
      <c r="H55" s="154"/>
      <c r="I55" s="76"/>
      <c r="J55" s="77"/>
      <c r="K55" s="49">
        <f>I55*5</f>
        <v>0</v>
      </c>
    </row>
    <row r="56" spans="1:12" ht="27.75" customHeight="1" x14ac:dyDescent="0.25">
      <c r="A56" s="57" t="s">
        <v>182</v>
      </c>
      <c r="B56" s="57"/>
      <c r="C56" s="57"/>
      <c r="D56" s="57"/>
      <c r="E56" s="57"/>
      <c r="F56" s="57"/>
      <c r="G56" s="57"/>
      <c r="H56" s="57"/>
      <c r="I56" s="58"/>
      <c r="J56" s="58"/>
      <c r="K56" s="30">
        <f>SUM(K45:K55)</f>
        <v>0</v>
      </c>
    </row>
    <row r="57" spans="1:12" s="3" customFormat="1" ht="29.25" customHeight="1" x14ac:dyDescent="0.25">
      <c r="A57" s="59" t="s">
        <v>175</v>
      </c>
      <c r="B57" s="59"/>
      <c r="C57" s="59"/>
      <c r="D57" s="59"/>
      <c r="E57" s="59"/>
      <c r="F57" s="59"/>
      <c r="G57" s="59"/>
      <c r="H57" s="59"/>
      <c r="I57" s="59"/>
      <c r="J57" s="59"/>
      <c r="K57" s="32">
        <f>IF(K56&gt;60,60,K56)</f>
        <v>0</v>
      </c>
      <c r="L57" s="23" t="str">
        <f>IF(K57&lt;=60," ","Pontuação incorreta! Valor máximo permitido: 60")</f>
        <v xml:space="preserve"> </v>
      </c>
    </row>
    <row r="58" spans="1:12" s="9" customFormat="1" ht="29.25" customHeight="1" x14ac:dyDescent="0.25">
      <c r="A58" s="7"/>
      <c r="B58" s="8"/>
      <c r="C58" s="10"/>
      <c r="D58" s="11"/>
      <c r="E58" s="11"/>
      <c r="F58" s="7"/>
      <c r="G58" s="7"/>
      <c r="H58" s="7"/>
      <c r="I58" s="15"/>
      <c r="J58" s="15"/>
      <c r="K58" s="15"/>
    </row>
    <row r="59" spans="1:12" s="3" customFormat="1" ht="47.25" customHeight="1" x14ac:dyDescent="0.25">
      <c r="A59" s="123" t="s">
        <v>84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</row>
    <row r="60" spans="1:12" s="3" customFormat="1" ht="33.75" customHeight="1" x14ac:dyDescent="0.25">
      <c r="A60" s="186" t="s">
        <v>101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8"/>
    </row>
    <row r="61" spans="1:12" s="3" customFormat="1" ht="60.75" customHeight="1" thickBot="1" x14ac:dyDescent="0.3">
      <c r="A61" s="80" t="s">
        <v>4</v>
      </c>
      <c r="B61" s="81"/>
      <c r="C61" s="81"/>
      <c r="D61" s="81"/>
      <c r="E61" s="82"/>
      <c r="F61" s="83" t="s">
        <v>87</v>
      </c>
      <c r="G61" s="84"/>
      <c r="H61" s="85"/>
      <c r="I61" s="72" t="s">
        <v>139</v>
      </c>
      <c r="J61" s="73"/>
      <c r="K61" s="28" t="s">
        <v>140</v>
      </c>
    </row>
    <row r="62" spans="1:12" s="3" customFormat="1" ht="29.25" customHeight="1" thickBot="1" x14ac:dyDescent="0.3">
      <c r="A62" s="17">
        <v>1</v>
      </c>
      <c r="B62" s="69" t="s">
        <v>32</v>
      </c>
      <c r="C62" s="69"/>
      <c r="D62" s="69"/>
      <c r="E62" s="70"/>
      <c r="F62" s="66" t="s">
        <v>94</v>
      </c>
      <c r="G62" s="66"/>
      <c r="H62" s="71"/>
      <c r="I62" s="60"/>
      <c r="J62" s="61"/>
      <c r="K62" s="47">
        <f>I62*15</f>
        <v>0</v>
      </c>
    </row>
    <row r="63" spans="1:12" s="3" customFormat="1" ht="29.25" customHeight="1" thickBot="1" x14ac:dyDescent="0.3">
      <c r="A63" s="17">
        <v>2</v>
      </c>
      <c r="B63" s="69" t="s">
        <v>33</v>
      </c>
      <c r="C63" s="69"/>
      <c r="D63" s="69"/>
      <c r="E63" s="70"/>
      <c r="F63" s="66" t="s">
        <v>94</v>
      </c>
      <c r="G63" s="66"/>
      <c r="H63" s="71"/>
      <c r="I63" s="74"/>
      <c r="J63" s="75"/>
      <c r="K63" s="47">
        <f>I63*15</f>
        <v>0</v>
      </c>
    </row>
    <row r="64" spans="1:12" s="3" customFormat="1" ht="29.25" customHeight="1" thickBot="1" x14ac:dyDescent="0.3">
      <c r="A64" s="17">
        <v>3</v>
      </c>
      <c r="B64" s="64" t="s">
        <v>34</v>
      </c>
      <c r="C64" s="64"/>
      <c r="D64" s="64"/>
      <c r="E64" s="65"/>
      <c r="F64" s="66" t="s">
        <v>100</v>
      </c>
      <c r="G64" s="66"/>
      <c r="H64" s="71"/>
      <c r="I64" s="60"/>
      <c r="J64" s="61"/>
      <c r="K64" s="47">
        <f>I64*10</f>
        <v>0</v>
      </c>
    </row>
    <row r="65" spans="1:12" s="3" customFormat="1" ht="29.25" customHeight="1" thickBot="1" x14ac:dyDescent="0.3">
      <c r="A65" s="18">
        <v>4</v>
      </c>
      <c r="B65" s="64" t="s">
        <v>35</v>
      </c>
      <c r="C65" s="64"/>
      <c r="D65" s="64"/>
      <c r="E65" s="65"/>
      <c r="F65" s="66" t="s">
        <v>103</v>
      </c>
      <c r="G65" s="67"/>
      <c r="H65" s="68"/>
      <c r="I65" s="62"/>
      <c r="J65" s="63"/>
      <c r="K65" s="41">
        <f>I65*2</f>
        <v>0</v>
      </c>
    </row>
    <row r="66" spans="1:12" s="3" customFormat="1" ht="41.25" customHeight="1" thickBot="1" x14ac:dyDescent="0.3">
      <c r="A66" s="18">
        <v>5</v>
      </c>
      <c r="B66" s="64" t="s">
        <v>36</v>
      </c>
      <c r="C66" s="64"/>
      <c r="D66" s="64"/>
      <c r="E66" s="65"/>
      <c r="F66" s="66" t="s">
        <v>99</v>
      </c>
      <c r="G66" s="67"/>
      <c r="H66" s="68"/>
      <c r="I66" s="62"/>
      <c r="J66" s="63"/>
      <c r="K66" s="41">
        <f>I66*15</f>
        <v>0</v>
      </c>
    </row>
    <row r="67" spans="1:12" s="3" customFormat="1" ht="42.75" customHeight="1" thickBot="1" x14ac:dyDescent="0.3">
      <c r="A67" s="18">
        <v>6</v>
      </c>
      <c r="B67" s="64" t="s">
        <v>37</v>
      </c>
      <c r="C67" s="64"/>
      <c r="D67" s="64"/>
      <c r="E67" s="65"/>
      <c r="F67" s="66" t="s">
        <v>100</v>
      </c>
      <c r="G67" s="67"/>
      <c r="H67" s="68"/>
      <c r="I67" s="76"/>
      <c r="J67" s="77"/>
      <c r="K67" s="41">
        <f>I67*10</f>
        <v>0</v>
      </c>
    </row>
    <row r="68" spans="1:12" s="3" customFormat="1" ht="43.5" customHeight="1" thickBot="1" x14ac:dyDescent="0.3">
      <c r="A68" s="18">
        <v>7</v>
      </c>
      <c r="B68" s="64" t="s">
        <v>38</v>
      </c>
      <c r="C68" s="64"/>
      <c r="D68" s="64"/>
      <c r="E68" s="65"/>
      <c r="F68" s="66" t="s">
        <v>97</v>
      </c>
      <c r="G68" s="67"/>
      <c r="H68" s="68"/>
      <c r="I68" s="62"/>
      <c r="J68" s="63"/>
      <c r="K68" s="41">
        <f>I68*5</f>
        <v>0</v>
      </c>
    </row>
    <row r="69" spans="1:12" s="3" customFormat="1" ht="33" customHeight="1" thickBot="1" x14ac:dyDescent="0.3">
      <c r="A69" s="18">
        <v>8</v>
      </c>
      <c r="B69" s="64" t="s">
        <v>39</v>
      </c>
      <c r="C69" s="64"/>
      <c r="D69" s="64"/>
      <c r="E69" s="65"/>
      <c r="F69" s="66" t="s">
        <v>100</v>
      </c>
      <c r="G69" s="67"/>
      <c r="H69" s="68"/>
      <c r="I69" s="62"/>
      <c r="J69" s="63"/>
      <c r="K69" s="41">
        <f>I69*10</f>
        <v>0</v>
      </c>
    </row>
    <row r="70" spans="1:12" s="3" customFormat="1" ht="41.25" customHeight="1" thickBot="1" x14ac:dyDescent="0.3">
      <c r="A70" s="18">
        <v>9</v>
      </c>
      <c r="B70" s="64" t="s">
        <v>22</v>
      </c>
      <c r="C70" s="64"/>
      <c r="D70" s="64"/>
      <c r="E70" s="65"/>
      <c r="F70" s="66" t="s">
        <v>97</v>
      </c>
      <c r="G70" s="67"/>
      <c r="H70" s="68"/>
      <c r="I70" s="62"/>
      <c r="J70" s="63"/>
      <c r="K70" s="41">
        <f>I70*5</f>
        <v>0</v>
      </c>
    </row>
    <row r="71" spans="1:12" s="3" customFormat="1" ht="29.25" customHeight="1" thickBot="1" x14ac:dyDescent="0.3">
      <c r="A71" s="18">
        <v>10</v>
      </c>
      <c r="B71" s="64" t="s">
        <v>26</v>
      </c>
      <c r="C71" s="64"/>
      <c r="D71" s="64"/>
      <c r="E71" s="65"/>
      <c r="F71" s="66" t="s">
        <v>104</v>
      </c>
      <c r="G71" s="67"/>
      <c r="H71" s="68"/>
      <c r="I71" s="62"/>
      <c r="J71" s="63"/>
      <c r="K71" s="41">
        <f>I71*10</f>
        <v>0</v>
      </c>
    </row>
    <row r="72" spans="1:12" s="3" customFormat="1" ht="41.25" customHeight="1" thickBot="1" x14ac:dyDescent="0.3">
      <c r="A72" s="17">
        <v>11</v>
      </c>
      <c r="B72" s="69" t="s">
        <v>27</v>
      </c>
      <c r="C72" s="69"/>
      <c r="D72" s="69"/>
      <c r="E72" s="70"/>
      <c r="F72" s="66" t="s">
        <v>105</v>
      </c>
      <c r="G72" s="67"/>
      <c r="H72" s="68"/>
      <c r="I72" s="62"/>
      <c r="J72" s="63"/>
      <c r="K72" s="41">
        <f>I72*15</f>
        <v>0</v>
      </c>
    </row>
    <row r="73" spans="1:12" s="3" customFormat="1" ht="42.75" customHeight="1" thickBot="1" x14ac:dyDescent="0.3">
      <c r="A73" s="18">
        <v>12</v>
      </c>
      <c r="B73" s="69" t="s">
        <v>28</v>
      </c>
      <c r="C73" s="69"/>
      <c r="D73" s="69"/>
      <c r="E73" s="70"/>
      <c r="F73" s="66" t="s">
        <v>99</v>
      </c>
      <c r="G73" s="67"/>
      <c r="H73" s="68"/>
      <c r="I73" s="62"/>
      <c r="J73" s="63"/>
      <c r="K73" s="41">
        <f>I73*15</f>
        <v>0</v>
      </c>
    </row>
    <row r="74" spans="1:12" s="3" customFormat="1" ht="36.75" customHeight="1" thickBot="1" x14ac:dyDescent="0.3">
      <c r="A74" s="18">
        <v>13</v>
      </c>
      <c r="B74" s="69" t="s">
        <v>29</v>
      </c>
      <c r="C74" s="69"/>
      <c r="D74" s="69"/>
      <c r="E74" s="70"/>
      <c r="F74" s="66" t="s">
        <v>100</v>
      </c>
      <c r="G74" s="67"/>
      <c r="H74" s="68"/>
      <c r="I74" s="62"/>
      <c r="J74" s="63"/>
      <c r="K74" s="41">
        <f>I74*10</f>
        <v>0</v>
      </c>
    </row>
    <row r="75" spans="1:12" s="3" customFormat="1" ht="44.25" customHeight="1" thickBot="1" x14ac:dyDescent="0.3">
      <c r="A75" s="18">
        <v>14</v>
      </c>
      <c r="B75" s="64" t="s">
        <v>30</v>
      </c>
      <c r="C75" s="64"/>
      <c r="D75" s="64"/>
      <c r="E75" s="65"/>
      <c r="F75" s="66" t="s">
        <v>105</v>
      </c>
      <c r="G75" s="67"/>
      <c r="H75" s="68"/>
      <c r="I75" s="62"/>
      <c r="J75" s="63"/>
      <c r="K75" s="41">
        <f>I75*15</f>
        <v>0</v>
      </c>
    </row>
    <row r="76" spans="1:12" s="3" customFormat="1" ht="35.25" customHeight="1" thickBot="1" x14ac:dyDescent="0.3">
      <c r="A76" s="17">
        <v>15</v>
      </c>
      <c r="B76" s="69" t="s">
        <v>31</v>
      </c>
      <c r="C76" s="69"/>
      <c r="D76" s="69"/>
      <c r="E76" s="70"/>
      <c r="F76" s="66" t="s">
        <v>106</v>
      </c>
      <c r="G76" s="67"/>
      <c r="H76" s="68"/>
      <c r="I76" s="76"/>
      <c r="J76" s="77"/>
      <c r="K76" s="41">
        <f>I76*5</f>
        <v>0</v>
      </c>
    </row>
    <row r="77" spans="1:12" s="3" customFormat="1" ht="29.25" customHeight="1" x14ac:dyDescent="0.25">
      <c r="A77" s="57" t="s">
        <v>182</v>
      </c>
      <c r="B77" s="57"/>
      <c r="C77" s="57"/>
      <c r="D77" s="57"/>
      <c r="E77" s="57"/>
      <c r="F77" s="57"/>
      <c r="G77" s="57"/>
      <c r="H77" s="57"/>
      <c r="I77" s="58"/>
      <c r="J77" s="58"/>
      <c r="K77" s="42">
        <f>SUM(K62:K76)</f>
        <v>0</v>
      </c>
    </row>
    <row r="78" spans="1:12" s="3" customFormat="1" ht="29.25" customHeight="1" x14ac:dyDescent="0.25">
      <c r="A78" s="59" t="s">
        <v>176</v>
      </c>
      <c r="B78" s="59"/>
      <c r="C78" s="59"/>
      <c r="D78" s="59"/>
      <c r="E78" s="59"/>
      <c r="F78" s="59"/>
      <c r="G78" s="59"/>
      <c r="H78" s="59"/>
      <c r="I78" s="59"/>
      <c r="J78" s="59"/>
      <c r="K78" s="36">
        <f>IF(K77&gt;60,60,K77)</f>
        <v>0</v>
      </c>
      <c r="L78" s="23" t="str">
        <f>IF(K78&lt;=60," ","Pontuação incorreta! Valor máximo permitido: 60")</f>
        <v xml:space="preserve"> </v>
      </c>
    </row>
    <row r="79" spans="1:12" s="9" customFormat="1" ht="29.25" customHeight="1" x14ac:dyDescent="0.25">
      <c r="A79" s="7"/>
      <c r="B79" s="8"/>
      <c r="C79" s="10"/>
      <c r="D79" s="11"/>
      <c r="E79" s="11"/>
      <c r="F79" s="7"/>
      <c r="G79" s="7"/>
      <c r="H79" s="7"/>
      <c r="I79" s="15"/>
      <c r="J79" s="15"/>
      <c r="K79" s="15"/>
    </row>
    <row r="80" spans="1:12" s="9" customFormat="1" ht="36" customHeight="1" x14ac:dyDescent="0.25">
      <c r="A80" s="94" t="s">
        <v>102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</row>
    <row r="81" spans="1:11" s="9" customFormat="1" ht="61.5" customHeight="1" thickBot="1" x14ac:dyDescent="0.3">
      <c r="A81" s="80" t="s">
        <v>4</v>
      </c>
      <c r="B81" s="81"/>
      <c r="C81" s="81"/>
      <c r="D81" s="81"/>
      <c r="E81" s="82"/>
      <c r="F81" s="83" t="s">
        <v>87</v>
      </c>
      <c r="G81" s="84"/>
      <c r="H81" s="85"/>
      <c r="I81" s="72" t="s">
        <v>139</v>
      </c>
      <c r="J81" s="73"/>
      <c r="K81" s="28" t="s">
        <v>140</v>
      </c>
    </row>
    <row r="82" spans="1:11" s="9" customFormat="1" ht="29.25" customHeight="1" thickBot="1" x14ac:dyDescent="0.3">
      <c r="A82" s="17">
        <v>1</v>
      </c>
      <c r="B82" s="69" t="s">
        <v>43</v>
      </c>
      <c r="C82" s="69"/>
      <c r="D82" s="69"/>
      <c r="E82" s="70"/>
      <c r="F82" s="86" t="s">
        <v>107</v>
      </c>
      <c r="G82" s="86"/>
      <c r="H82" s="87"/>
      <c r="I82" s="78"/>
      <c r="J82" s="79"/>
      <c r="K82" s="47">
        <f>I82*25</f>
        <v>0</v>
      </c>
    </row>
    <row r="83" spans="1:11" s="9" customFormat="1" ht="29.25" customHeight="1" thickBot="1" x14ac:dyDescent="0.3">
      <c r="A83" s="17">
        <v>2</v>
      </c>
      <c r="B83" s="69" t="s">
        <v>44</v>
      </c>
      <c r="C83" s="69"/>
      <c r="D83" s="69"/>
      <c r="E83" s="70"/>
      <c r="F83" s="86" t="s">
        <v>108</v>
      </c>
      <c r="G83" s="86"/>
      <c r="H83" s="87"/>
      <c r="I83" s="60"/>
      <c r="J83" s="61"/>
      <c r="K83" s="47">
        <f>I83*20</f>
        <v>0</v>
      </c>
    </row>
    <row r="84" spans="1:11" s="9" customFormat="1" ht="29.25" customHeight="1" thickBot="1" x14ac:dyDescent="0.3">
      <c r="A84" s="17">
        <v>3</v>
      </c>
      <c r="B84" s="64" t="s">
        <v>45</v>
      </c>
      <c r="C84" s="64"/>
      <c r="D84" s="64"/>
      <c r="E84" s="65"/>
      <c r="F84" s="86" t="s">
        <v>109</v>
      </c>
      <c r="G84" s="86"/>
      <c r="H84" s="87"/>
      <c r="I84" s="60"/>
      <c r="J84" s="61"/>
      <c r="K84" s="47">
        <f>I84*15</f>
        <v>0</v>
      </c>
    </row>
    <row r="85" spans="1:11" s="9" customFormat="1" ht="29.25" customHeight="1" thickBot="1" x14ac:dyDescent="0.3">
      <c r="A85" s="18">
        <v>4</v>
      </c>
      <c r="B85" s="64" t="s">
        <v>46</v>
      </c>
      <c r="C85" s="64"/>
      <c r="D85" s="64"/>
      <c r="E85" s="65"/>
      <c r="F85" s="86" t="s">
        <v>110</v>
      </c>
      <c r="G85" s="92"/>
      <c r="H85" s="93"/>
      <c r="I85" s="62"/>
      <c r="J85" s="63"/>
      <c r="K85" s="41">
        <f>I85*15</f>
        <v>0</v>
      </c>
    </row>
    <row r="86" spans="1:11" s="9" customFormat="1" ht="29.25" customHeight="1" thickBot="1" x14ac:dyDescent="0.3">
      <c r="A86" s="18">
        <v>5</v>
      </c>
      <c r="B86" s="64" t="s">
        <v>47</v>
      </c>
      <c r="C86" s="64"/>
      <c r="D86" s="64"/>
      <c r="E86" s="65"/>
      <c r="F86" s="86" t="s">
        <v>111</v>
      </c>
      <c r="G86" s="92"/>
      <c r="H86" s="93"/>
      <c r="I86" s="62"/>
      <c r="J86" s="63"/>
      <c r="K86" s="41">
        <f>I86*10</f>
        <v>0</v>
      </c>
    </row>
    <row r="87" spans="1:11" s="9" customFormat="1" ht="29.25" customHeight="1" thickBot="1" x14ac:dyDescent="0.3">
      <c r="A87" s="18">
        <v>6</v>
      </c>
      <c r="B87" s="64" t="s">
        <v>48</v>
      </c>
      <c r="C87" s="64"/>
      <c r="D87" s="64"/>
      <c r="E87" s="65"/>
      <c r="F87" s="86" t="s">
        <v>112</v>
      </c>
      <c r="G87" s="92"/>
      <c r="H87" s="93"/>
      <c r="I87" s="62"/>
      <c r="J87" s="63"/>
      <c r="K87" s="41">
        <f>I87*5</f>
        <v>0</v>
      </c>
    </row>
    <row r="88" spans="1:11" s="12" customFormat="1" ht="39.75" customHeight="1" thickBot="1" x14ac:dyDescent="0.3">
      <c r="A88" s="18">
        <v>7</v>
      </c>
      <c r="B88" s="64" t="s">
        <v>49</v>
      </c>
      <c r="C88" s="64"/>
      <c r="D88" s="64"/>
      <c r="E88" s="65"/>
      <c r="F88" s="86" t="s">
        <v>113</v>
      </c>
      <c r="G88" s="92"/>
      <c r="H88" s="93"/>
      <c r="I88" s="76"/>
      <c r="J88" s="77"/>
      <c r="K88" s="50">
        <f>IF(I88&gt;0,5,0)</f>
        <v>0</v>
      </c>
    </row>
    <row r="89" spans="1:11" ht="22.5" customHeight="1" thickBot="1" x14ac:dyDescent="0.3">
      <c r="A89" s="105">
        <v>8</v>
      </c>
      <c r="B89" s="64" t="s">
        <v>50</v>
      </c>
      <c r="C89" s="64"/>
      <c r="D89" s="64"/>
      <c r="E89" s="65"/>
      <c r="F89" s="107" t="s">
        <v>114</v>
      </c>
      <c r="G89" s="108"/>
      <c r="H89" s="109"/>
      <c r="I89" s="44" t="s">
        <v>135</v>
      </c>
      <c r="J89" s="51"/>
      <c r="K89" s="41">
        <f>J89*10</f>
        <v>0</v>
      </c>
    </row>
    <row r="90" spans="1:11" ht="27" customHeight="1" thickBot="1" x14ac:dyDescent="0.3">
      <c r="A90" s="106"/>
      <c r="B90" s="103"/>
      <c r="C90" s="103"/>
      <c r="D90" s="103"/>
      <c r="E90" s="104"/>
      <c r="F90" s="110"/>
      <c r="G90" s="111"/>
      <c r="H90" s="112"/>
      <c r="I90" s="43" t="s">
        <v>149</v>
      </c>
      <c r="J90" s="52"/>
      <c r="K90" s="41">
        <f>J90*40</f>
        <v>0</v>
      </c>
    </row>
    <row r="91" spans="1:11" s="3" customFormat="1" ht="30.75" customHeight="1" thickBot="1" x14ac:dyDescent="0.3">
      <c r="A91" s="18">
        <v>9</v>
      </c>
      <c r="B91" s="64" t="s">
        <v>51</v>
      </c>
      <c r="C91" s="64"/>
      <c r="D91" s="64"/>
      <c r="E91" s="65"/>
      <c r="F91" s="86" t="s">
        <v>115</v>
      </c>
      <c r="G91" s="92"/>
      <c r="H91" s="93"/>
      <c r="I91" s="96"/>
      <c r="J91" s="97"/>
      <c r="K91" s="41">
        <f>I91*20</f>
        <v>0</v>
      </c>
    </row>
    <row r="92" spans="1:11" s="3" customFormat="1" ht="32.25" customHeight="1" thickBot="1" x14ac:dyDescent="0.3">
      <c r="A92" s="18">
        <v>10</v>
      </c>
      <c r="B92" s="64" t="s">
        <v>52</v>
      </c>
      <c r="C92" s="64"/>
      <c r="D92" s="64"/>
      <c r="E92" s="65"/>
      <c r="F92" s="86" t="s">
        <v>116</v>
      </c>
      <c r="G92" s="92"/>
      <c r="H92" s="93"/>
      <c r="I92" s="62"/>
      <c r="J92" s="63"/>
      <c r="K92" s="41">
        <f>I92*15</f>
        <v>0</v>
      </c>
    </row>
    <row r="93" spans="1:11" s="3" customFormat="1" ht="31.5" customHeight="1" thickBot="1" x14ac:dyDescent="0.3">
      <c r="A93" s="17">
        <v>11</v>
      </c>
      <c r="B93" s="64" t="s">
        <v>53</v>
      </c>
      <c r="C93" s="64"/>
      <c r="D93" s="64"/>
      <c r="E93" s="65"/>
      <c r="F93" s="86" t="s">
        <v>117</v>
      </c>
      <c r="G93" s="92"/>
      <c r="H93" s="93"/>
      <c r="I93" s="62"/>
      <c r="J93" s="63"/>
      <c r="K93" s="41">
        <f>I93*10</f>
        <v>0</v>
      </c>
    </row>
    <row r="94" spans="1:11" s="3" customFormat="1" ht="33.75" customHeight="1" thickBot="1" x14ac:dyDescent="0.3">
      <c r="A94" s="18">
        <v>12</v>
      </c>
      <c r="B94" s="64" t="s">
        <v>54</v>
      </c>
      <c r="C94" s="64"/>
      <c r="D94" s="64"/>
      <c r="E94" s="65"/>
      <c r="F94" s="86" t="s">
        <v>110</v>
      </c>
      <c r="G94" s="92"/>
      <c r="H94" s="93"/>
      <c r="I94" s="98"/>
      <c r="J94" s="99"/>
      <c r="K94" s="41">
        <f>I94*15</f>
        <v>0</v>
      </c>
    </row>
    <row r="95" spans="1:11" s="3" customFormat="1" ht="28.5" customHeight="1" thickBot="1" x14ac:dyDescent="0.3">
      <c r="A95" s="18">
        <v>13</v>
      </c>
      <c r="B95" s="64" t="s">
        <v>55</v>
      </c>
      <c r="C95" s="64"/>
      <c r="D95" s="64"/>
      <c r="E95" s="65"/>
      <c r="F95" s="86" t="s">
        <v>111</v>
      </c>
      <c r="G95" s="92"/>
      <c r="H95" s="93"/>
      <c r="I95" s="96"/>
      <c r="J95" s="97"/>
      <c r="K95" s="41">
        <f>I95*10</f>
        <v>0</v>
      </c>
    </row>
    <row r="96" spans="1:11" s="3" customFormat="1" ht="28.5" customHeight="1" thickBot="1" x14ac:dyDescent="0.3">
      <c r="A96" s="18">
        <v>14</v>
      </c>
      <c r="B96" s="64" t="s">
        <v>56</v>
      </c>
      <c r="C96" s="64"/>
      <c r="D96" s="64"/>
      <c r="E96" s="65"/>
      <c r="F96" s="86" t="s">
        <v>112</v>
      </c>
      <c r="G96" s="92"/>
      <c r="H96" s="93"/>
      <c r="I96" s="96"/>
      <c r="J96" s="97"/>
      <c r="K96" s="41">
        <f>I96*5</f>
        <v>0</v>
      </c>
    </row>
    <row r="97" spans="1:11" s="3" customFormat="1" ht="31.5" customHeight="1" thickBot="1" x14ac:dyDescent="0.3">
      <c r="A97" s="17">
        <v>15</v>
      </c>
      <c r="B97" s="64" t="s">
        <v>57</v>
      </c>
      <c r="C97" s="64"/>
      <c r="D97" s="64"/>
      <c r="E97" s="65"/>
      <c r="F97" s="86" t="s">
        <v>118</v>
      </c>
      <c r="G97" s="92"/>
      <c r="H97" s="93"/>
      <c r="I97" s="96"/>
      <c r="J97" s="97"/>
      <c r="K97" s="41">
        <f>I97*20</f>
        <v>0</v>
      </c>
    </row>
    <row r="98" spans="1:11" s="3" customFormat="1" ht="41.25" customHeight="1" thickBot="1" x14ac:dyDescent="0.3">
      <c r="A98" s="18">
        <v>16</v>
      </c>
      <c r="B98" s="64" t="s">
        <v>58</v>
      </c>
      <c r="C98" s="64"/>
      <c r="D98" s="64"/>
      <c r="E98" s="65"/>
      <c r="F98" s="86" t="s">
        <v>119</v>
      </c>
      <c r="G98" s="92"/>
      <c r="H98" s="93"/>
      <c r="I98" s="62"/>
      <c r="J98" s="63"/>
      <c r="K98" s="41">
        <f>I98*40</f>
        <v>0</v>
      </c>
    </row>
    <row r="99" spans="1:11" s="3" customFormat="1" ht="29.25" customHeight="1" thickBot="1" x14ac:dyDescent="0.3">
      <c r="A99" s="18">
        <v>17</v>
      </c>
      <c r="B99" s="64" t="s">
        <v>59</v>
      </c>
      <c r="C99" s="64"/>
      <c r="D99" s="64"/>
      <c r="E99" s="65"/>
      <c r="F99" s="86" t="s">
        <v>120</v>
      </c>
      <c r="G99" s="92"/>
      <c r="H99" s="93"/>
      <c r="I99" s="98"/>
      <c r="J99" s="99"/>
      <c r="K99" s="41">
        <f>I99*40</f>
        <v>0</v>
      </c>
    </row>
    <row r="100" spans="1:11" s="3" customFormat="1" ht="45" customHeight="1" thickBot="1" x14ac:dyDescent="0.3">
      <c r="A100" s="17">
        <v>18</v>
      </c>
      <c r="B100" s="64" t="s">
        <v>60</v>
      </c>
      <c r="C100" s="64"/>
      <c r="D100" s="64"/>
      <c r="E100" s="65"/>
      <c r="F100" s="86" t="s">
        <v>121</v>
      </c>
      <c r="G100" s="92"/>
      <c r="H100" s="93"/>
      <c r="I100" s="62"/>
      <c r="J100" s="63"/>
      <c r="K100" s="41">
        <f>I100*15</f>
        <v>0</v>
      </c>
    </row>
    <row r="101" spans="1:11" s="3" customFormat="1" ht="30.75" customHeight="1" thickBot="1" x14ac:dyDescent="0.3">
      <c r="A101" s="18">
        <v>19</v>
      </c>
      <c r="B101" s="64" t="s">
        <v>61</v>
      </c>
      <c r="C101" s="64"/>
      <c r="D101" s="64"/>
      <c r="E101" s="65"/>
      <c r="F101" s="86" t="s">
        <v>122</v>
      </c>
      <c r="G101" s="92"/>
      <c r="H101" s="93"/>
      <c r="I101" s="98"/>
      <c r="J101" s="99"/>
      <c r="K101" s="41">
        <f>I101*15</f>
        <v>0</v>
      </c>
    </row>
    <row r="102" spans="1:11" s="3" customFormat="1" ht="27.75" customHeight="1" thickBot="1" x14ac:dyDescent="0.3">
      <c r="A102" s="18">
        <v>20</v>
      </c>
      <c r="B102" s="64" t="s">
        <v>62</v>
      </c>
      <c r="C102" s="64"/>
      <c r="D102" s="64"/>
      <c r="E102" s="65"/>
      <c r="F102" s="86" t="s">
        <v>123</v>
      </c>
      <c r="G102" s="92"/>
      <c r="H102" s="93"/>
      <c r="I102" s="96"/>
      <c r="J102" s="97"/>
      <c r="K102" s="41">
        <f>I102*15</f>
        <v>0</v>
      </c>
    </row>
    <row r="103" spans="1:11" s="3" customFormat="1" ht="48.75" customHeight="1" thickBot="1" x14ac:dyDescent="0.3">
      <c r="A103" s="17">
        <v>21</v>
      </c>
      <c r="B103" s="69" t="s">
        <v>63</v>
      </c>
      <c r="C103" s="69"/>
      <c r="D103" s="69"/>
      <c r="E103" s="70"/>
      <c r="F103" s="86" t="s">
        <v>124</v>
      </c>
      <c r="G103" s="92"/>
      <c r="H103" s="93"/>
      <c r="I103" s="62"/>
      <c r="J103" s="63"/>
      <c r="K103" s="41">
        <f>I103*15</f>
        <v>0</v>
      </c>
    </row>
    <row r="104" spans="1:11" s="3" customFormat="1" ht="26.25" customHeight="1" thickBot="1" x14ac:dyDescent="0.3">
      <c r="A104" s="18">
        <v>22</v>
      </c>
      <c r="B104" s="64" t="s">
        <v>64</v>
      </c>
      <c r="C104" s="64"/>
      <c r="D104" s="64"/>
      <c r="E104" s="65"/>
      <c r="F104" s="86" t="s">
        <v>116</v>
      </c>
      <c r="G104" s="92"/>
      <c r="H104" s="93"/>
      <c r="I104" s="62"/>
      <c r="J104" s="63"/>
      <c r="K104" s="41">
        <f>I104*15</f>
        <v>0</v>
      </c>
    </row>
    <row r="105" spans="1:11" s="3" customFormat="1" ht="30" customHeight="1" thickBot="1" x14ac:dyDescent="0.3">
      <c r="A105" s="18">
        <v>23</v>
      </c>
      <c r="B105" s="64" t="s">
        <v>65</v>
      </c>
      <c r="C105" s="64"/>
      <c r="D105" s="64"/>
      <c r="E105" s="65"/>
      <c r="F105" s="86" t="s">
        <v>117</v>
      </c>
      <c r="G105" s="92"/>
      <c r="H105" s="93"/>
      <c r="I105" s="62"/>
      <c r="J105" s="63"/>
      <c r="K105" s="41">
        <f>I105*10</f>
        <v>0</v>
      </c>
    </row>
    <row r="106" spans="1:11" s="3" customFormat="1" ht="29.25" customHeight="1" thickBot="1" x14ac:dyDescent="0.3">
      <c r="A106" s="17">
        <v>24</v>
      </c>
      <c r="B106" s="64" t="s">
        <v>66</v>
      </c>
      <c r="C106" s="64"/>
      <c r="D106" s="64"/>
      <c r="E106" s="65"/>
      <c r="F106" s="86" t="s">
        <v>125</v>
      </c>
      <c r="G106" s="92"/>
      <c r="H106" s="93"/>
      <c r="I106" s="62"/>
      <c r="J106" s="63"/>
      <c r="K106" s="41">
        <f t="shared" ref="K106:K112" si="0">I106*20</f>
        <v>0</v>
      </c>
    </row>
    <row r="107" spans="1:11" s="3" customFormat="1" ht="30" customHeight="1" thickBot="1" x14ac:dyDescent="0.3">
      <c r="A107" s="18">
        <v>25</v>
      </c>
      <c r="B107" s="64" t="s">
        <v>67</v>
      </c>
      <c r="C107" s="64"/>
      <c r="D107" s="64"/>
      <c r="E107" s="65"/>
      <c r="F107" s="86" t="s">
        <v>126</v>
      </c>
      <c r="G107" s="92"/>
      <c r="H107" s="93"/>
      <c r="I107" s="98"/>
      <c r="J107" s="99"/>
      <c r="K107" s="41">
        <f t="shared" si="0"/>
        <v>0</v>
      </c>
    </row>
    <row r="108" spans="1:11" s="3" customFormat="1" ht="43.5" customHeight="1" thickBot="1" x14ac:dyDescent="0.3">
      <c r="A108" s="18">
        <v>26</v>
      </c>
      <c r="B108" s="64" t="s">
        <v>68</v>
      </c>
      <c r="C108" s="64"/>
      <c r="D108" s="64"/>
      <c r="E108" s="65"/>
      <c r="F108" s="86" t="s">
        <v>126</v>
      </c>
      <c r="G108" s="92"/>
      <c r="H108" s="93"/>
      <c r="I108" s="62"/>
      <c r="J108" s="63"/>
      <c r="K108" s="41">
        <f t="shared" si="0"/>
        <v>0</v>
      </c>
    </row>
    <row r="109" spans="1:11" s="3" customFormat="1" ht="42.75" customHeight="1" thickBot="1" x14ac:dyDescent="0.3">
      <c r="A109" s="17">
        <v>27</v>
      </c>
      <c r="B109" s="64" t="s">
        <v>40</v>
      </c>
      <c r="C109" s="64"/>
      <c r="D109" s="64"/>
      <c r="E109" s="65"/>
      <c r="F109" s="86" t="s">
        <v>126</v>
      </c>
      <c r="G109" s="92"/>
      <c r="H109" s="93"/>
      <c r="I109" s="62"/>
      <c r="J109" s="63"/>
      <c r="K109" s="41">
        <f t="shared" si="0"/>
        <v>0</v>
      </c>
    </row>
    <row r="110" spans="1:11" s="5" customFormat="1" ht="27" customHeight="1" thickBot="1" x14ac:dyDescent="0.3">
      <c r="A110" s="18">
        <v>28</v>
      </c>
      <c r="B110" s="64" t="s">
        <v>69</v>
      </c>
      <c r="C110" s="64"/>
      <c r="D110" s="64"/>
      <c r="E110" s="65"/>
      <c r="F110" s="86" t="s">
        <v>126</v>
      </c>
      <c r="G110" s="92"/>
      <c r="H110" s="93"/>
      <c r="I110" s="62"/>
      <c r="J110" s="63"/>
      <c r="K110" s="41">
        <f t="shared" si="0"/>
        <v>0</v>
      </c>
    </row>
    <row r="111" spans="1:11" ht="44.25" customHeight="1" thickBot="1" x14ac:dyDescent="0.3">
      <c r="A111" s="18">
        <v>29</v>
      </c>
      <c r="B111" s="64" t="s">
        <v>41</v>
      </c>
      <c r="C111" s="64"/>
      <c r="D111" s="64"/>
      <c r="E111" s="65"/>
      <c r="F111" s="86" t="s">
        <v>126</v>
      </c>
      <c r="G111" s="92"/>
      <c r="H111" s="93"/>
      <c r="I111" s="62"/>
      <c r="J111" s="63"/>
      <c r="K111" s="41">
        <f t="shared" si="0"/>
        <v>0</v>
      </c>
    </row>
    <row r="112" spans="1:11" ht="43.5" customHeight="1" thickBot="1" x14ac:dyDescent="0.3">
      <c r="A112" s="17">
        <v>30</v>
      </c>
      <c r="B112" s="69" t="s">
        <v>42</v>
      </c>
      <c r="C112" s="69"/>
      <c r="D112" s="69"/>
      <c r="E112" s="70"/>
      <c r="F112" s="86" t="s">
        <v>126</v>
      </c>
      <c r="G112" s="92"/>
      <c r="H112" s="93"/>
      <c r="I112" s="76"/>
      <c r="J112" s="77"/>
      <c r="K112" s="41">
        <f t="shared" si="0"/>
        <v>0</v>
      </c>
    </row>
    <row r="113" spans="1:16" ht="21.75" customHeight="1" x14ac:dyDescent="0.25">
      <c r="A113" s="57" t="s">
        <v>182</v>
      </c>
      <c r="B113" s="57"/>
      <c r="C113" s="57"/>
      <c r="D113" s="57"/>
      <c r="E113" s="57"/>
      <c r="F113" s="57"/>
      <c r="G113" s="57"/>
      <c r="H113" s="57"/>
      <c r="I113" s="58"/>
      <c r="J113" s="58"/>
      <c r="K113" s="42">
        <f>SUM(K82:K112)</f>
        <v>0</v>
      </c>
    </row>
    <row r="114" spans="1:16" ht="32.25" customHeight="1" x14ac:dyDescent="0.25">
      <c r="A114" s="59" t="s">
        <v>174</v>
      </c>
      <c r="B114" s="59"/>
      <c r="C114" s="59"/>
      <c r="D114" s="59"/>
      <c r="E114" s="59"/>
      <c r="F114" s="59"/>
      <c r="G114" s="59"/>
      <c r="H114" s="59"/>
      <c r="I114" s="120"/>
      <c r="J114" s="120"/>
      <c r="K114" s="32">
        <f>IF(K113&gt;120,120,K113)</f>
        <v>0</v>
      </c>
      <c r="L114" s="24" t="str">
        <f>IF(K114&lt;=120," ","Pontuação incorreta! Valor máximo permitido: 120")</f>
        <v xml:space="preserve"> </v>
      </c>
      <c r="P114" s="16"/>
    </row>
    <row r="115" spans="1:16" ht="12.75" customHeight="1" x14ac:dyDescent="0.25">
      <c r="A115" s="25"/>
      <c r="B115" s="26"/>
      <c r="C115" s="26"/>
      <c r="D115" s="26"/>
      <c r="E115" s="26"/>
      <c r="F115" s="26"/>
      <c r="G115" s="26"/>
      <c r="H115" s="26"/>
      <c r="I115" s="26"/>
      <c r="J115" s="27"/>
      <c r="K115" s="27"/>
    </row>
    <row r="116" spans="1:16" ht="26.25" customHeight="1" x14ac:dyDescent="0.25">
      <c r="A116" s="118" t="s">
        <v>183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34">
        <f>SUM(K77+K113)</f>
        <v>0</v>
      </c>
    </row>
    <row r="117" spans="1:16" ht="30.75" customHeight="1" x14ac:dyDescent="0.25">
      <c r="A117" s="119" t="s">
        <v>70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36">
        <f>SUM(K78+K114)</f>
        <v>0</v>
      </c>
      <c r="L117" s="14" t="str">
        <f>IF(K117&lt;=180," ","Pontuação incorreta! Valor máximo permitido: 180")</f>
        <v xml:space="preserve"> </v>
      </c>
    </row>
    <row r="118" spans="1:16" ht="34.5" customHeight="1" x14ac:dyDescent="0.25">
      <c r="L118" s="13"/>
    </row>
    <row r="119" spans="1:16" ht="34.5" customHeight="1" x14ac:dyDescent="0.25">
      <c r="A119" s="123" t="s">
        <v>86</v>
      </c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</row>
    <row r="120" spans="1:16" ht="60.75" customHeight="1" thickBot="1" x14ac:dyDescent="0.3">
      <c r="A120" s="80" t="s">
        <v>4</v>
      </c>
      <c r="B120" s="81"/>
      <c r="C120" s="81"/>
      <c r="D120" s="81"/>
      <c r="E120" s="82"/>
      <c r="F120" s="83" t="s">
        <v>87</v>
      </c>
      <c r="G120" s="84"/>
      <c r="H120" s="85"/>
      <c r="I120" s="72" t="s">
        <v>139</v>
      </c>
      <c r="J120" s="73"/>
      <c r="K120" s="28" t="s">
        <v>140</v>
      </c>
    </row>
    <row r="121" spans="1:16" ht="30.75" customHeight="1" thickBot="1" x14ac:dyDescent="0.3">
      <c r="A121" s="17">
        <v>1</v>
      </c>
      <c r="B121" s="69" t="s">
        <v>71</v>
      </c>
      <c r="C121" s="69"/>
      <c r="D121" s="69"/>
      <c r="E121" s="70"/>
      <c r="F121" s="86" t="s">
        <v>127</v>
      </c>
      <c r="G121" s="86"/>
      <c r="H121" s="87"/>
      <c r="I121" s="78"/>
      <c r="J121" s="79"/>
      <c r="K121" s="47">
        <f>I121*80</f>
        <v>0</v>
      </c>
    </row>
    <row r="122" spans="1:16" ht="55.5" customHeight="1" thickBot="1" x14ac:dyDescent="0.3">
      <c r="A122" s="17">
        <v>2</v>
      </c>
      <c r="B122" s="69" t="s">
        <v>72</v>
      </c>
      <c r="C122" s="69"/>
      <c r="D122" s="69"/>
      <c r="E122" s="70"/>
      <c r="F122" s="86" t="s">
        <v>127</v>
      </c>
      <c r="G122" s="86"/>
      <c r="H122" s="87"/>
      <c r="I122" s="78"/>
      <c r="J122" s="79"/>
      <c r="K122" s="47">
        <f>I122*80</f>
        <v>0</v>
      </c>
    </row>
    <row r="123" spans="1:16" ht="31.5" customHeight="1" thickBot="1" x14ac:dyDescent="0.3">
      <c r="A123" s="17">
        <v>3</v>
      </c>
      <c r="B123" s="69" t="s">
        <v>73</v>
      </c>
      <c r="C123" s="69"/>
      <c r="D123" s="69"/>
      <c r="E123" s="70"/>
      <c r="F123" s="86" t="s">
        <v>127</v>
      </c>
      <c r="G123" s="86"/>
      <c r="H123" s="87"/>
      <c r="I123" s="60"/>
      <c r="J123" s="61"/>
      <c r="K123" s="47">
        <f>I123*80</f>
        <v>0</v>
      </c>
    </row>
    <row r="124" spans="1:16" ht="42" customHeight="1" thickBot="1" x14ac:dyDescent="0.3">
      <c r="A124" s="17">
        <v>4</v>
      </c>
      <c r="B124" s="69" t="s">
        <v>82</v>
      </c>
      <c r="C124" s="69"/>
      <c r="D124" s="69"/>
      <c r="E124" s="70"/>
      <c r="F124" s="87" t="s">
        <v>128</v>
      </c>
      <c r="G124" s="91"/>
      <c r="H124" s="91"/>
      <c r="I124" s="88"/>
      <c r="J124" s="89"/>
      <c r="K124" s="47">
        <f t="shared" ref="K124:K129" si="1">I124*10</f>
        <v>0</v>
      </c>
    </row>
    <row r="125" spans="1:16" ht="96" customHeight="1" thickBot="1" x14ac:dyDescent="0.3">
      <c r="A125" s="17">
        <v>5</v>
      </c>
      <c r="B125" s="69" t="s">
        <v>74</v>
      </c>
      <c r="C125" s="69"/>
      <c r="D125" s="69"/>
      <c r="E125" s="70"/>
      <c r="F125" s="87" t="s">
        <v>129</v>
      </c>
      <c r="G125" s="91"/>
      <c r="H125" s="91"/>
      <c r="I125" s="60"/>
      <c r="J125" s="61"/>
      <c r="K125" s="47">
        <f t="shared" si="1"/>
        <v>0</v>
      </c>
    </row>
    <row r="126" spans="1:16" ht="45" customHeight="1" thickBot="1" x14ac:dyDescent="0.3">
      <c r="A126" s="17">
        <v>6</v>
      </c>
      <c r="B126" s="69" t="s">
        <v>81</v>
      </c>
      <c r="C126" s="69"/>
      <c r="D126" s="69"/>
      <c r="E126" s="70"/>
      <c r="F126" s="87" t="s">
        <v>130</v>
      </c>
      <c r="G126" s="91"/>
      <c r="H126" s="91"/>
      <c r="I126" s="88"/>
      <c r="J126" s="89"/>
      <c r="K126" s="47">
        <f t="shared" si="1"/>
        <v>0</v>
      </c>
    </row>
    <row r="127" spans="1:16" ht="72.75" customHeight="1" thickBot="1" x14ac:dyDescent="0.3">
      <c r="A127" s="17">
        <v>7</v>
      </c>
      <c r="B127" s="69" t="s">
        <v>75</v>
      </c>
      <c r="C127" s="69"/>
      <c r="D127" s="69"/>
      <c r="E127" s="70"/>
      <c r="F127" s="87" t="s">
        <v>130</v>
      </c>
      <c r="G127" s="91"/>
      <c r="H127" s="91"/>
      <c r="I127" s="60"/>
      <c r="J127" s="61"/>
      <c r="K127" s="47">
        <f t="shared" si="1"/>
        <v>0</v>
      </c>
    </row>
    <row r="128" spans="1:16" ht="45.75" customHeight="1" thickBot="1" x14ac:dyDescent="0.3">
      <c r="A128" s="17">
        <v>8</v>
      </c>
      <c r="B128" s="69" t="s">
        <v>76</v>
      </c>
      <c r="C128" s="69"/>
      <c r="D128" s="69"/>
      <c r="E128" s="70"/>
      <c r="F128" s="87" t="s">
        <v>131</v>
      </c>
      <c r="G128" s="91"/>
      <c r="H128" s="91"/>
      <c r="I128" s="78"/>
      <c r="J128" s="79"/>
      <c r="K128" s="47">
        <f t="shared" si="1"/>
        <v>0</v>
      </c>
    </row>
    <row r="129" spans="1:14" ht="45.75" customHeight="1" thickBot="1" x14ac:dyDescent="0.3">
      <c r="A129" s="17">
        <v>9</v>
      </c>
      <c r="B129" s="69" t="s">
        <v>77</v>
      </c>
      <c r="C129" s="69"/>
      <c r="D129" s="69"/>
      <c r="E129" s="70"/>
      <c r="F129" s="87" t="s">
        <v>132</v>
      </c>
      <c r="G129" s="91"/>
      <c r="H129" s="91"/>
      <c r="I129" s="60"/>
      <c r="J129" s="61"/>
      <c r="K129" s="47">
        <f t="shared" si="1"/>
        <v>0</v>
      </c>
    </row>
    <row r="130" spans="1:14" ht="33.75" customHeight="1" thickBot="1" x14ac:dyDescent="0.3">
      <c r="A130" s="17">
        <v>10</v>
      </c>
      <c r="B130" s="69" t="s">
        <v>78</v>
      </c>
      <c r="C130" s="69"/>
      <c r="D130" s="69"/>
      <c r="E130" s="70"/>
      <c r="F130" s="87" t="s">
        <v>133</v>
      </c>
      <c r="G130" s="90"/>
      <c r="H130" s="90"/>
      <c r="I130" s="62"/>
      <c r="J130" s="63"/>
      <c r="K130" s="41">
        <f>I130*5</f>
        <v>0</v>
      </c>
    </row>
    <row r="131" spans="1:14" ht="34.5" customHeight="1" thickBot="1" x14ac:dyDescent="0.3">
      <c r="A131" s="17">
        <v>11</v>
      </c>
      <c r="B131" s="69" t="s">
        <v>79</v>
      </c>
      <c r="C131" s="69"/>
      <c r="D131" s="69"/>
      <c r="E131" s="70"/>
      <c r="F131" s="109" t="s">
        <v>134</v>
      </c>
      <c r="G131" s="121"/>
      <c r="H131" s="122"/>
      <c r="I131" s="76"/>
      <c r="J131" s="77"/>
      <c r="K131" s="41">
        <f>I131*10</f>
        <v>0</v>
      </c>
      <c r="N131" s="16"/>
    </row>
    <row r="132" spans="1:14" ht="27" customHeight="1" x14ac:dyDescent="0.25">
      <c r="A132" s="57" t="s">
        <v>182</v>
      </c>
      <c r="B132" s="57"/>
      <c r="C132" s="57"/>
      <c r="D132" s="57"/>
      <c r="E132" s="57"/>
      <c r="F132" s="57"/>
      <c r="G132" s="57"/>
      <c r="H132" s="57"/>
      <c r="I132" s="117"/>
      <c r="J132" s="117"/>
      <c r="K132" s="29">
        <f>SUM(K121:K131)</f>
        <v>0</v>
      </c>
    </row>
    <row r="133" spans="1:14" ht="30" customHeight="1" x14ac:dyDescent="0.25">
      <c r="A133" s="59" t="s">
        <v>177</v>
      </c>
      <c r="B133" s="59"/>
      <c r="C133" s="59"/>
      <c r="D133" s="59"/>
      <c r="E133" s="59"/>
      <c r="F133" s="59"/>
      <c r="G133" s="59"/>
      <c r="H133" s="59"/>
      <c r="I133" s="120"/>
      <c r="J133" s="120"/>
      <c r="K133" s="36">
        <f>IF(K132&gt;80,80,K132)</f>
        <v>0</v>
      </c>
      <c r="L133" s="24" t="str">
        <f>IF(K133&lt;=80," ","Pontuação incorreta! Valor máximo permitido: 80")</f>
        <v xml:space="preserve"> </v>
      </c>
    </row>
    <row r="134" spans="1:14" ht="15.75" customHeight="1" x14ac:dyDescent="0.25"/>
    <row r="135" spans="1:14" ht="42.75" customHeight="1" x14ac:dyDescent="0.25">
      <c r="A135" s="147" t="s">
        <v>178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49"/>
    </row>
    <row r="136" spans="1:14" ht="21" customHeight="1" x14ac:dyDescent="0.25">
      <c r="A136" s="150" t="s">
        <v>4</v>
      </c>
      <c r="B136" s="150"/>
      <c r="C136" s="150"/>
      <c r="D136" s="57" t="s">
        <v>185</v>
      </c>
      <c r="E136" s="57"/>
      <c r="F136" s="151" t="s">
        <v>152</v>
      </c>
      <c r="G136" s="151"/>
      <c r="H136" s="151"/>
      <c r="I136" s="144" t="s">
        <v>186</v>
      </c>
      <c r="J136" s="145"/>
      <c r="K136" s="146"/>
    </row>
    <row r="137" spans="1:14" ht="25.5" customHeight="1" x14ac:dyDescent="0.25">
      <c r="A137" s="130" t="s">
        <v>5</v>
      </c>
      <c r="B137" s="130"/>
      <c r="C137" s="130"/>
      <c r="D137" s="115">
        <f>K41</f>
        <v>0</v>
      </c>
      <c r="E137" s="116"/>
      <c r="F137" s="115">
        <f>H24</f>
        <v>0</v>
      </c>
      <c r="G137" s="129"/>
      <c r="H137" s="116"/>
      <c r="I137" s="137">
        <f>F137*D137/100</f>
        <v>0</v>
      </c>
      <c r="J137" s="138"/>
      <c r="K137" s="139"/>
    </row>
    <row r="138" spans="1:14" ht="27" customHeight="1" x14ac:dyDescent="0.25">
      <c r="A138" s="130" t="s">
        <v>6</v>
      </c>
      <c r="B138" s="130"/>
      <c r="C138" s="130"/>
      <c r="D138" s="115">
        <f>K57</f>
        <v>0</v>
      </c>
      <c r="E138" s="116"/>
      <c r="F138" s="115">
        <f>H25</f>
        <v>0</v>
      </c>
      <c r="G138" s="129"/>
      <c r="H138" s="116"/>
      <c r="I138" s="137">
        <f>F138*D138/100</f>
        <v>0</v>
      </c>
      <c r="J138" s="138"/>
      <c r="K138" s="139"/>
    </row>
    <row r="139" spans="1:14" ht="26.25" customHeight="1" x14ac:dyDescent="0.25">
      <c r="A139" s="131" t="s">
        <v>7</v>
      </c>
      <c r="B139" s="131"/>
      <c r="C139" s="131"/>
      <c r="D139" s="115">
        <f>K117</f>
        <v>0</v>
      </c>
      <c r="E139" s="116"/>
      <c r="F139" s="115">
        <f>H26</f>
        <v>0</v>
      </c>
      <c r="G139" s="129"/>
      <c r="H139" s="116"/>
      <c r="I139" s="137">
        <f>F139*D139/100</f>
        <v>0</v>
      </c>
      <c r="J139" s="138"/>
      <c r="K139" s="139"/>
    </row>
    <row r="140" spans="1:14" ht="21.75" customHeight="1" x14ac:dyDescent="0.25">
      <c r="A140" s="130" t="s">
        <v>8</v>
      </c>
      <c r="B140" s="130"/>
      <c r="C140" s="130"/>
      <c r="D140" s="115">
        <f>K133</f>
        <v>0</v>
      </c>
      <c r="E140" s="116"/>
      <c r="F140" s="115">
        <f>H27</f>
        <v>0</v>
      </c>
      <c r="G140" s="129"/>
      <c r="H140" s="116"/>
      <c r="I140" s="137">
        <f>F140*D140/100</f>
        <v>0</v>
      </c>
      <c r="J140" s="138"/>
      <c r="K140" s="139"/>
    </row>
    <row r="141" spans="1:14" s="31" customFormat="1" ht="24.75" customHeight="1" x14ac:dyDescent="0.25">
      <c r="A141" s="141" t="s">
        <v>80</v>
      </c>
      <c r="B141" s="142"/>
      <c r="C141" s="142"/>
      <c r="D141" s="142"/>
      <c r="E141" s="143"/>
      <c r="F141" s="126">
        <f>SUM(F137:H140)</f>
        <v>0</v>
      </c>
      <c r="G141" s="127"/>
      <c r="H141" s="128"/>
      <c r="I141" s="132">
        <f>SUM(I137:K140)</f>
        <v>0</v>
      </c>
      <c r="J141" s="133"/>
      <c r="K141" s="134"/>
    </row>
    <row r="142" spans="1:14" ht="15.75" customHeight="1" x14ac:dyDescent="0.25"/>
    <row r="143" spans="1:14" ht="63.75" customHeight="1" x14ac:dyDescent="0.25">
      <c r="A143" s="135" t="s">
        <v>165</v>
      </c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</row>
    <row r="144" spans="1:14" ht="15.75" customHeight="1" x14ac:dyDescent="0.25">
      <c r="L144" s="16"/>
    </row>
    <row r="145" spans="1:12" ht="24.75" customHeight="1" x14ac:dyDescent="0.25">
      <c r="C145" s="144" t="s">
        <v>141</v>
      </c>
      <c r="D145" s="145"/>
      <c r="E145" s="146"/>
      <c r="F145" s="140">
        <f ca="1">TODAY()</f>
        <v>45180</v>
      </c>
      <c r="G145" s="140"/>
      <c r="H145" s="140"/>
      <c r="I145" s="3"/>
      <c r="J145" s="3"/>
      <c r="K145" s="3"/>
      <c r="L145" s="9"/>
    </row>
    <row r="146" spans="1:12" ht="15.75" customHeigh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22"/>
      <c r="K146" s="22"/>
      <c r="L146" s="45"/>
    </row>
    <row r="147" spans="1:12" ht="15.75" customHeight="1" x14ac:dyDescent="0.25">
      <c r="A147" s="125" t="s">
        <v>166</v>
      </c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20"/>
    </row>
    <row r="148" spans="1:12" ht="27.75" customHeight="1" x14ac:dyDescent="0.2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20"/>
    </row>
    <row r="149" spans="1:12" ht="15.75" customHeight="1" x14ac:dyDescent="0.25">
      <c r="L149" s="16"/>
    </row>
    <row r="150" spans="1:12" ht="15.75" customHeight="1" x14ac:dyDescent="0.25"/>
    <row r="151" spans="1:12" ht="15.75" customHeight="1" x14ac:dyDescent="0.25"/>
    <row r="152" spans="1:12" ht="15.75" customHeight="1" x14ac:dyDescent="0.25"/>
    <row r="153" spans="1:12" ht="15.75" customHeight="1" x14ac:dyDescent="0.25"/>
    <row r="154" spans="1:12" ht="15.75" customHeight="1" x14ac:dyDescent="0.25"/>
    <row r="155" spans="1:12" ht="15.75" customHeight="1" x14ac:dyDescent="0.25"/>
    <row r="156" spans="1:12" ht="15.75" customHeight="1" x14ac:dyDescent="0.25"/>
    <row r="157" spans="1:12" ht="15.75" customHeight="1" x14ac:dyDescent="0.25"/>
    <row r="158" spans="1:12" ht="15.75" customHeight="1" x14ac:dyDescent="0.25"/>
    <row r="159" spans="1:12" ht="15.75" customHeight="1" x14ac:dyDescent="0.25"/>
    <row r="160" spans="1:12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</sheetData>
  <sheetProtection algorithmName="SHA-512" hashValue="SaR5R6GRJ4sVFXFAOq0dF4ZOGiFM34jwojMMY0fb/qpgmoVfhmHrbZZUGjnDu5IJPp+VPx2jPtlLwh3o+NUh2Q==" saltValue="Bpz0fLKh0IjfuowpSr/O3g==" spinCount="100000" sheet="1" objects="1" scenarios="1" selectLockedCells="1"/>
  <mergeCells count="338">
    <mergeCell ref="A10:K10"/>
    <mergeCell ref="A7:B7"/>
    <mergeCell ref="I7:J7"/>
    <mergeCell ref="C7:H7"/>
    <mergeCell ref="A21:K21"/>
    <mergeCell ref="A17:K17"/>
    <mergeCell ref="A8:K8"/>
    <mergeCell ref="M9:Y10"/>
    <mergeCell ref="A42:K42"/>
    <mergeCell ref="A18:K18"/>
    <mergeCell ref="A19:K19"/>
    <mergeCell ref="J12:K12"/>
    <mergeCell ref="J13:K13"/>
    <mergeCell ref="J14:K14"/>
    <mergeCell ref="J15:K15"/>
    <mergeCell ref="A12:C15"/>
    <mergeCell ref="D12:F12"/>
    <mergeCell ref="D13:F13"/>
    <mergeCell ref="D14:F14"/>
    <mergeCell ref="D15:F15"/>
    <mergeCell ref="A20:C20"/>
    <mergeCell ref="D20:E20"/>
    <mergeCell ref="F20:K20"/>
    <mergeCell ref="A16:K16"/>
    <mergeCell ref="B45:E45"/>
    <mergeCell ref="F45:H45"/>
    <mergeCell ref="B46:E46"/>
    <mergeCell ref="F46:H46"/>
    <mergeCell ref="A44:E44"/>
    <mergeCell ref="I46:J46"/>
    <mergeCell ref="I47:J47"/>
    <mergeCell ref="H15:I15"/>
    <mergeCell ref="F11:I11"/>
    <mergeCell ref="J11:K11"/>
    <mergeCell ref="D11:E11"/>
    <mergeCell ref="A11:C11"/>
    <mergeCell ref="H12:I12"/>
    <mergeCell ref="H13:I13"/>
    <mergeCell ref="H14:I14"/>
    <mergeCell ref="A30:K30"/>
    <mergeCell ref="B36:E36"/>
    <mergeCell ref="F49:H49"/>
    <mergeCell ref="F50:H50"/>
    <mergeCell ref="F51:H51"/>
    <mergeCell ref="F52:H52"/>
    <mergeCell ref="A4:K4"/>
    <mergeCell ref="A59:K59"/>
    <mergeCell ref="A61:E61"/>
    <mergeCell ref="F61:H61"/>
    <mergeCell ref="B62:E62"/>
    <mergeCell ref="F62:H62"/>
    <mergeCell ref="A60:K60"/>
    <mergeCell ref="F53:H53"/>
    <mergeCell ref="F37:H37"/>
    <mergeCell ref="B34:E34"/>
    <mergeCell ref="B35:E35"/>
    <mergeCell ref="B37:E37"/>
    <mergeCell ref="F34:H34"/>
    <mergeCell ref="F35:H35"/>
    <mergeCell ref="F36:H36"/>
    <mergeCell ref="A43:K43"/>
    <mergeCell ref="B38:E38"/>
    <mergeCell ref="F38:H38"/>
    <mergeCell ref="F47:H47"/>
    <mergeCell ref="B47:E47"/>
    <mergeCell ref="A1:K1"/>
    <mergeCell ref="A2:K2"/>
    <mergeCell ref="A5:B5"/>
    <mergeCell ref="C5:H5"/>
    <mergeCell ref="A32:K32"/>
    <mergeCell ref="A33:E33"/>
    <mergeCell ref="F33:H33"/>
    <mergeCell ref="H23:K23"/>
    <mergeCell ref="H24:K24"/>
    <mergeCell ref="H25:K25"/>
    <mergeCell ref="A22:K22"/>
    <mergeCell ref="A23:G23"/>
    <mergeCell ref="A24:G24"/>
    <mergeCell ref="A25:G25"/>
    <mergeCell ref="A26:G26"/>
    <mergeCell ref="A31:K31"/>
    <mergeCell ref="H26:K26"/>
    <mergeCell ref="H27:K27"/>
    <mergeCell ref="A27:G27"/>
    <mergeCell ref="A6:B6"/>
    <mergeCell ref="I5:J5"/>
    <mergeCell ref="I6:J6"/>
    <mergeCell ref="A3:K3"/>
    <mergeCell ref="A9:K9"/>
    <mergeCell ref="F101:H101"/>
    <mergeCell ref="F100:H100"/>
    <mergeCell ref="F99:H99"/>
    <mergeCell ref="F98:H98"/>
    <mergeCell ref="B100:E100"/>
    <mergeCell ref="B101:E101"/>
    <mergeCell ref="F44:H44"/>
    <mergeCell ref="B49:E49"/>
    <mergeCell ref="F55:H55"/>
    <mergeCell ref="B50:E50"/>
    <mergeCell ref="B51:E51"/>
    <mergeCell ref="B52:E52"/>
    <mergeCell ref="B53:E53"/>
    <mergeCell ref="B54:E54"/>
    <mergeCell ref="B55:E55"/>
    <mergeCell ref="F54:H54"/>
    <mergeCell ref="F48:H48"/>
    <mergeCell ref="B48:E48"/>
    <mergeCell ref="F92:H92"/>
    <mergeCell ref="F91:H91"/>
    <mergeCell ref="F88:H88"/>
    <mergeCell ref="F72:H72"/>
    <mergeCell ref="F97:H97"/>
    <mergeCell ref="B69:E69"/>
    <mergeCell ref="B110:E110"/>
    <mergeCell ref="B111:E111"/>
    <mergeCell ref="B104:E104"/>
    <mergeCell ref="B105:E105"/>
    <mergeCell ref="B106:E106"/>
    <mergeCell ref="B107:E107"/>
    <mergeCell ref="B108:E108"/>
    <mergeCell ref="B109:E109"/>
    <mergeCell ref="B92:E92"/>
    <mergeCell ref="B93:E93"/>
    <mergeCell ref="B94:E94"/>
    <mergeCell ref="B95:E95"/>
    <mergeCell ref="B96:E96"/>
    <mergeCell ref="B97:E97"/>
    <mergeCell ref="B98:E98"/>
    <mergeCell ref="B99:E99"/>
    <mergeCell ref="A135:K135"/>
    <mergeCell ref="A137:C137"/>
    <mergeCell ref="A136:C136"/>
    <mergeCell ref="F136:H136"/>
    <mergeCell ref="D136:E136"/>
    <mergeCell ref="F106:H106"/>
    <mergeCell ref="F105:H105"/>
    <mergeCell ref="F104:H104"/>
    <mergeCell ref="F103:H103"/>
    <mergeCell ref="F137:H137"/>
    <mergeCell ref="I136:K136"/>
    <mergeCell ref="I137:K137"/>
    <mergeCell ref="F112:H112"/>
    <mergeCell ref="F108:H108"/>
    <mergeCell ref="A133:J133"/>
    <mergeCell ref="B122:E122"/>
    <mergeCell ref="F122:H122"/>
    <mergeCell ref="B129:E129"/>
    <mergeCell ref="F129:H129"/>
    <mergeCell ref="B123:E123"/>
    <mergeCell ref="B124:E124"/>
    <mergeCell ref="B125:E125"/>
    <mergeCell ref="B126:E126"/>
    <mergeCell ref="B127:E127"/>
    <mergeCell ref="A147:K148"/>
    <mergeCell ref="F141:H141"/>
    <mergeCell ref="F139:H139"/>
    <mergeCell ref="F140:H140"/>
    <mergeCell ref="A138:C138"/>
    <mergeCell ref="A139:C139"/>
    <mergeCell ref="A140:C140"/>
    <mergeCell ref="D138:E138"/>
    <mergeCell ref="D139:E139"/>
    <mergeCell ref="D140:E140"/>
    <mergeCell ref="F138:H138"/>
    <mergeCell ref="I141:K141"/>
    <mergeCell ref="A143:K143"/>
    <mergeCell ref="I140:K140"/>
    <mergeCell ref="F145:H145"/>
    <mergeCell ref="I138:K138"/>
    <mergeCell ref="I139:K139"/>
    <mergeCell ref="A141:E141"/>
    <mergeCell ref="C145:E145"/>
    <mergeCell ref="D137:E137"/>
    <mergeCell ref="I127:J127"/>
    <mergeCell ref="I128:J128"/>
    <mergeCell ref="I121:J121"/>
    <mergeCell ref="I120:J120"/>
    <mergeCell ref="F111:H111"/>
    <mergeCell ref="I107:J107"/>
    <mergeCell ref="I108:J108"/>
    <mergeCell ref="I109:J109"/>
    <mergeCell ref="I110:J110"/>
    <mergeCell ref="I111:J111"/>
    <mergeCell ref="I112:J112"/>
    <mergeCell ref="A132:J132"/>
    <mergeCell ref="A116:J116"/>
    <mergeCell ref="A117:J117"/>
    <mergeCell ref="A113:J113"/>
    <mergeCell ref="A114:J114"/>
    <mergeCell ref="B131:E131"/>
    <mergeCell ref="F131:H131"/>
    <mergeCell ref="A119:K119"/>
    <mergeCell ref="A120:E120"/>
    <mergeCell ref="F120:H120"/>
    <mergeCell ref="B121:E121"/>
    <mergeCell ref="F121:H121"/>
    <mergeCell ref="I106:J106"/>
    <mergeCell ref="I88:J88"/>
    <mergeCell ref="C6:H6"/>
    <mergeCell ref="B39:E39"/>
    <mergeCell ref="F39:H39"/>
    <mergeCell ref="A40:J40"/>
    <mergeCell ref="A41:J41"/>
    <mergeCell ref="F95:H95"/>
    <mergeCell ref="F94:H94"/>
    <mergeCell ref="F93:H93"/>
    <mergeCell ref="B89:E90"/>
    <mergeCell ref="A89:A90"/>
    <mergeCell ref="F89:H90"/>
    <mergeCell ref="I91:J91"/>
    <mergeCell ref="I92:J92"/>
    <mergeCell ref="I93:J93"/>
    <mergeCell ref="I94:J94"/>
    <mergeCell ref="I95:J95"/>
    <mergeCell ref="B85:E85"/>
    <mergeCell ref="F66:H66"/>
    <mergeCell ref="F67:H67"/>
    <mergeCell ref="B91:E91"/>
    <mergeCell ref="A28:K28"/>
    <mergeCell ref="A29:K29"/>
    <mergeCell ref="I105:J105"/>
    <mergeCell ref="I97:J97"/>
    <mergeCell ref="F96:H96"/>
    <mergeCell ref="B102:E102"/>
    <mergeCell ref="B103:E103"/>
    <mergeCell ref="B112:E112"/>
    <mergeCell ref="F102:H102"/>
    <mergeCell ref="F107:H107"/>
    <mergeCell ref="I68:J68"/>
    <mergeCell ref="F75:H75"/>
    <mergeCell ref="F76:H76"/>
    <mergeCell ref="I98:J98"/>
    <mergeCell ref="I99:J99"/>
    <mergeCell ref="I100:J100"/>
    <mergeCell ref="I101:J101"/>
    <mergeCell ref="I102:J102"/>
    <mergeCell ref="I103:J103"/>
    <mergeCell ref="I104:J104"/>
    <mergeCell ref="F110:H110"/>
    <mergeCell ref="F109:H109"/>
    <mergeCell ref="I87:J87"/>
    <mergeCell ref="I75:J75"/>
    <mergeCell ref="I96:J96"/>
    <mergeCell ref="I70:J70"/>
    <mergeCell ref="I122:J122"/>
    <mergeCell ref="I123:J123"/>
    <mergeCell ref="I124:J124"/>
    <mergeCell ref="F85:H85"/>
    <mergeCell ref="A80:K80"/>
    <mergeCell ref="A78:J78"/>
    <mergeCell ref="F73:H73"/>
    <mergeCell ref="F74:H74"/>
    <mergeCell ref="I71:J71"/>
    <mergeCell ref="I72:J72"/>
    <mergeCell ref="I73:J73"/>
    <mergeCell ref="I74:J74"/>
    <mergeCell ref="B88:E88"/>
    <mergeCell ref="B86:E86"/>
    <mergeCell ref="B87:E87"/>
    <mergeCell ref="F86:H86"/>
    <mergeCell ref="B83:E83"/>
    <mergeCell ref="F83:H83"/>
    <mergeCell ref="B84:E84"/>
    <mergeCell ref="F84:H84"/>
    <mergeCell ref="I86:J86"/>
    <mergeCell ref="I85:J85"/>
    <mergeCell ref="I81:J81"/>
    <mergeCell ref="F87:H87"/>
    <mergeCell ref="I126:J126"/>
    <mergeCell ref="I129:J129"/>
    <mergeCell ref="I130:J130"/>
    <mergeCell ref="I131:J131"/>
    <mergeCell ref="B130:E130"/>
    <mergeCell ref="F130:H130"/>
    <mergeCell ref="B128:E128"/>
    <mergeCell ref="F123:H123"/>
    <mergeCell ref="F124:H124"/>
    <mergeCell ref="F125:H125"/>
    <mergeCell ref="F126:H126"/>
    <mergeCell ref="F127:H127"/>
    <mergeCell ref="F128:H128"/>
    <mergeCell ref="I125:J125"/>
    <mergeCell ref="I82:J82"/>
    <mergeCell ref="I83:J83"/>
    <mergeCell ref="I84:J84"/>
    <mergeCell ref="I67:J67"/>
    <mergeCell ref="A81:E81"/>
    <mergeCell ref="F81:H81"/>
    <mergeCell ref="B82:E82"/>
    <mergeCell ref="F82:H82"/>
    <mergeCell ref="F68:H68"/>
    <mergeCell ref="F69:H69"/>
    <mergeCell ref="F70:H70"/>
    <mergeCell ref="F71:H71"/>
    <mergeCell ref="B70:E70"/>
    <mergeCell ref="B71:E71"/>
    <mergeCell ref="B72:E72"/>
    <mergeCell ref="B73:E73"/>
    <mergeCell ref="B74:E74"/>
    <mergeCell ref="B75:E75"/>
    <mergeCell ref="I48:J48"/>
    <mergeCell ref="I49:J49"/>
    <mergeCell ref="I50:J50"/>
    <mergeCell ref="I51:J51"/>
    <mergeCell ref="I52:J52"/>
    <mergeCell ref="I53:J53"/>
    <mergeCell ref="B76:E76"/>
    <mergeCell ref="I33:J33"/>
    <mergeCell ref="I34:J34"/>
    <mergeCell ref="I35:J35"/>
    <mergeCell ref="I36:J36"/>
    <mergeCell ref="I37:J37"/>
    <mergeCell ref="I38:J38"/>
    <mergeCell ref="I39:J39"/>
    <mergeCell ref="I44:J44"/>
    <mergeCell ref="I45:J45"/>
    <mergeCell ref="I54:J54"/>
    <mergeCell ref="I55:J55"/>
    <mergeCell ref="I61:J61"/>
    <mergeCell ref="I63:J63"/>
    <mergeCell ref="I76:J76"/>
    <mergeCell ref="I64:J64"/>
    <mergeCell ref="I65:J65"/>
    <mergeCell ref="I66:J66"/>
    <mergeCell ref="A56:J56"/>
    <mergeCell ref="A57:J57"/>
    <mergeCell ref="A77:J77"/>
    <mergeCell ref="I62:J62"/>
    <mergeCell ref="I69:J69"/>
    <mergeCell ref="B65:E65"/>
    <mergeCell ref="F65:H65"/>
    <mergeCell ref="B66:E66"/>
    <mergeCell ref="B67:E67"/>
    <mergeCell ref="B68:E68"/>
    <mergeCell ref="B63:E63"/>
    <mergeCell ref="F63:H63"/>
    <mergeCell ref="B64:E64"/>
    <mergeCell ref="F64:H64"/>
  </mergeCells>
  <pageMargins left="0.7" right="0.7" top="0.75" bottom="0.75" header="0.3" footer="0.3"/>
  <pageSetup scale="84" fitToHeight="0" orientation="portrait" r:id="rId1"/>
  <rowBreaks count="7" manualBreakCount="7">
    <brk id="27" max="10" man="1"/>
    <brk id="42" max="10" man="1"/>
    <brk id="58" max="10" man="1"/>
    <brk id="79" max="10" man="1"/>
    <brk id="103" max="10" man="1"/>
    <brk id="118" max="10" man="1"/>
    <brk id="134" max="10" man="1"/>
  </rowBreaks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626" yWindow="597" count="4">
        <x14:dataValidation type="list" allowBlank="1" showInputMessage="1" showErrorMessage="1" promptTitle="Para AVALIAÇÃO: " prompt="Clique no canto inferior direito">
          <x14:formula1>
            <xm:f>Plan2!$A$1:$A$3</xm:f>
          </x14:formula1>
          <xm:sqref>K7</xm:sqref>
        </x14:dataValidation>
        <x14:dataValidation type="list" allowBlank="1" showInputMessage="1" showErrorMessage="1" promptTitle="Para PERCENTUAL (%): " prompt="Clique no canto inferior direito">
          <x14:formula1>
            <xm:f>Plan2!$B$1:$B$6</xm:f>
          </x14:formula1>
          <xm:sqref>H24:K27</xm:sqref>
        </x14:dataValidation>
        <x14:dataValidation type="list" allowBlank="1" showInputMessage="1" showErrorMessage="1" promptTitle="Para CARGO:" prompt="Clique no canto inferior direito ">
          <x14:formula1>
            <xm:f>Plan2!$D$5:$D$6</xm:f>
          </x14:formula1>
          <xm:sqref>C6:H6</xm:sqref>
        </x14:dataValidation>
        <x14:dataValidation type="list" allowBlank="1" showInputMessage="1" showErrorMessage="1" promptTitle="Para REGIME DE  TRABALHO: " prompt="Clique no canto inferior direito">
          <x14:formula1>
            <xm:f>Plan2!$A$7:$A$9</xm:f>
          </x14:formula1>
          <xm:sqref>C7:H7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G27" sqref="G27"/>
    </sheetView>
  </sheetViews>
  <sheetFormatPr defaultRowHeight="15" x14ac:dyDescent="0.25"/>
  <sheetData>
    <row r="1" spans="1:4" x14ac:dyDescent="0.25">
      <c r="A1" s="2" t="s">
        <v>0</v>
      </c>
      <c r="B1">
        <v>0</v>
      </c>
      <c r="D1" s="33" t="s">
        <v>136</v>
      </c>
    </row>
    <row r="2" spans="1:4" x14ac:dyDescent="0.25">
      <c r="A2" s="2" t="s">
        <v>1</v>
      </c>
      <c r="B2">
        <v>10</v>
      </c>
      <c r="D2" s="33" t="s">
        <v>137</v>
      </c>
    </row>
    <row r="3" spans="1:4" x14ac:dyDescent="0.25">
      <c r="A3" s="2" t="s">
        <v>2</v>
      </c>
      <c r="B3">
        <v>20</v>
      </c>
      <c r="D3" s="33" t="s">
        <v>138</v>
      </c>
    </row>
    <row r="4" spans="1:4" x14ac:dyDescent="0.25">
      <c r="B4">
        <v>30</v>
      </c>
    </row>
    <row r="5" spans="1:4" x14ac:dyDescent="0.25">
      <c r="B5">
        <v>40</v>
      </c>
      <c r="D5" s="38" t="s">
        <v>147</v>
      </c>
    </row>
    <row r="6" spans="1:4" x14ac:dyDescent="0.25">
      <c r="B6">
        <v>60</v>
      </c>
      <c r="D6" s="38" t="s">
        <v>148</v>
      </c>
    </row>
    <row r="7" spans="1:4" x14ac:dyDescent="0.25">
      <c r="A7" s="39">
        <v>20</v>
      </c>
    </row>
    <row r="8" spans="1:4" x14ac:dyDescent="0.25">
      <c r="A8" s="39">
        <v>40</v>
      </c>
    </row>
    <row r="9" spans="1:4" x14ac:dyDescent="0.25">
      <c r="A9" s="40" t="s">
        <v>155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Kelly Gomes dos Santos</dc:creator>
  <cp:lastModifiedBy>Luzia Vieira</cp:lastModifiedBy>
  <cp:lastPrinted>2023-09-11T15:39:56Z</cp:lastPrinted>
  <dcterms:created xsi:type="dcterms:W3CDTF">2022-05-18T13:50:22Z</dcterms:created>
  <dcterms:modified xsi:type="dcterms:W3CDTF">2023-09-11T15:45:35Z</dcterms:modified>
</cp:coreProperties>
</file>